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1\"/>
    </mc:Choice>
  </mc:AlternateContent>
  <xr:revisionPtr revIDLastSave="0" documentId="13_ncr:1_{40378266-F4A5-48D4-8999-38A641D921C9}"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I172" i="5" s="1"/>
  <c r="V171" i="5"/>
  <c r="V169" i="5"/>
  <c r="I169" i="5" s="1"/>
  <c r="V168" i="5"/>
  <c r="I168" i="5" s="1"/>
  <c r="V167" i="5"/>
  <c r="V165" i="5"/>
  <c r="J165" i="5" s="1"/>
  <c r="V164" i="5"/>
  <c r="H164" i="5" s="1"/>
  <c r="V163" i="5"/>
  <c r="G163" i="5" s="1"/>
  <c r="V160" i="5"/>
  <c r="I160" i="5" s="1"/>
  <c r="V159" i="5"/>
  <c r="G159" i="5" s="1"/>
  <c r="V157" i="5"/>
  <c r="V156" i="5"/>
  <c r="I156" i="5" s="1"/>
  <c r="V155" i="5"/>
  <c r="R155" i="5" s="1"/>
  <c r="V153" i="5"/>
  <c r="V152" i="5"/>
  <c r="I152" i="5" s="1"/>
  <c r="V151" i="5"/>
  <c r="R151" i="5" s="1"/>
  <c r="V148" i="5"/>
  <c r="E148" i="5" s="1"/>
  <c r="X148" i="5" s="1"/>
  <c r="V147" i="5"/>
  <c r="V145" i="5"/>
  <c r="G145" i="5" s="1"/>
  <c r="V144" i="5"/>
  <c r="V143" i="5"/>
  <c r="F143" i="5" s="1"/>
  <c r="V141" i="5"/>
  <c r="V140" i="5"/>
  <c r="I140" i="5" s="1"/>
  <c r="V139" i="5"/>
  <c r="R139" i="5" s="1"/>
  <c r="V137" i="5"/>
  <c r="V136" i="5"/>
  <c r="I136" i="5" s="1"/>
  <c r="V135" i="5"/>
  <c r="R135" i="5" s="1"/>
  <c r="V133" i="5"/>
  <c r="V132" i="5"/>
  <c r="I132" i="5" s="1"/>
  <c r="V131" i="5"/>
  <c r="V129" i="5"/>
  <c r="V128" i="5"/>
  <c r="I128" i="5" s="1"/>
  <c r="V127" i="5"/>
  <c r="V125" i="5"/>
  <c r="V124" i="5"/>
  <c r="V123" i="5"/>
  <c r="V121" i="5"/>
  <c r="E121" i="5" s="1"/>
  <c r="X121" i="5" s="1"/>
  <c r="V120" i="5"/>
  <c r="I120" i="5" s="1"/>
  <c r="V119" i="5"/>
  <c r="R119" i="5" s="1"/>
  <c r="V117" i="5"/>
  <c r="V116" i="5"/>
  <c r="V115" i="5"/>
  <c r="V112" i="5"/>
  <c r="V111" i="5"/>
  <c r="V109" i="5"/>
  <c r="J109" i="5" s="1"/>
  <c r="V108" i="5"/>
  <c r="I108" i="5" s="1"/>
  <c r="V107" i="5"/>
  <c r="V105" i="5"/>
  <c r="V104" i="5"/>
  <c r="E104" i="5" s="1"/>
  <c r="X104" i="5" s="1"/>
  <c r="V103" i="5"/>
  <c r="V99" i="5"/>
  <c r="G99" i="5" s="1"/>
  <c r="V97" i="5"/>
  <c r="V96" i="5"/>
  <c r="R96" i="5" s="1"/>
  <c r="V95" i="5"/>
  <c r="V94" i="5"/>
  <c r="R94" i="5" s="1"/>
  <c r="V93" i="5"/>
  <c r="V92" i="5"/>
  <c r="E92" i="5" s="1"/>
  <c r="X92" i="5" s="1"/>
  <c r="V91" i="5"/>
  <c r="V90" i="5"/>
  <c r="R90" i="5" s="1"/>
  <c r="V88" i="5"/>
  <c r="H88" i="5" s="1"/>
  <c r="V87" i="5"/>
  <c r="V86" i="5"/>
  <c r="R86" i="5" s="1"/>
  <c r="V84" i="5"/>
  <c r="H84" i="5" s="1"/>
  <c r="V83" i="5"/>
  <c r="R83" i="5" s="1"/>
  <c r="V82" i="5"/>
  <c r="R82" i="5" s="1"/>
  <c r="V81" i="5"/>
  <c r="V80" i="5"/>
  <c r="R80" i="5" s="1"/>
  <c r="V79" i="5"/>
  <c r="R79" i="5" s="1"/>
  <c r="V78" i="5"/>
  <c r="R78" i="5" s="1"/>
  <c r="V77" i="5"/>
  <c r="V76" i="5"/>
  <c r="R76" i="5" s="1"/>
  <c r="V75" i="5"/>
  <c r="V74" i="5"/>
  <c r="R74" i="5" s="1"/>
  <c r="V73" i="5"/>
  <c r="V72" i="5"/>
  <c r="E72" i="5" s="1"/>
  <c r="X72" i="5" s="1"/>
  <c r="V71" i="5"/>
  <c r="V70" i="5"/>
  <c r="R70" i="5" s="1"/>
  <c r="V68" i="5"/>
  <c r="H68" i="5" s="1"/>
  <c r="V67" i="5"/>
  <c r="R67" i="5" s="1"/>
  <c r="V66" i="5"/>
  <c r="R66" i="5" s="1"/>
  <c r="V65" i="5"/>
  <c r="V64" i="5"/>
  <c r="R64" i="5" s="1"/>
  <c r="V63" i="5"/>
  <c r="R63" i="5" s="1"/>
  <c r="V62" i="5"/>
  <c r="R62" i="5" s="1"/>
  <c r="V61" i="5"/>
  <c r="V60" i="5"/>
  <c r="R60" i="5" s="1"/>
  <c r="V59" i="5"/>
  <c r="V58" i="5"/>
  <c r="R58" i="5" s="1"/>
  <c r="V57" i="5"/>
  <c r="H57" i="5" s="1"/>
  <c r="V56" i="5"/>
  <c r="E56" i="5" s="1"/>
  <c r="X56" i="5" s="1"/>
  <c r="V55" i="5"/>
  <c r="V54" i="5"/>
  <c r="R54" i="5" s="1"/>
  <c r="V53" i="5"/>
  <c r="H53" i="5" s="1"/>
  <c r="V52" i="5"/>
  <c r="H52" i="5" s="1"/>
  <c r="V51" i="5"/>
  <c r="R51" i="5" s="1"/>
  <c r="V50" i="5"/>
  <c r="R50" i="5" s="1"/>
  <c r="V49" i="5"/>
  <c r="V48" i="5"/>
  <c r="R48" i="5" s="1"/>
  <c r="V47" i="5"/>
  <c r="R47" i="5" s="1"/>
  <c r="V46" i="5"/>
  <c r="R46" i="5" s="1"/>
  <c r="V45" i="5"/>
  <c r="V44" i="5"/>
  <c r="R44" i="5" s="1"/>
  <c r="V43" i="5"/>
  <c r="R43" i="5" s="1"/>
  <c r="V42" i="5"/>
  <c r="R42" i="5" s="1"/>
  <c r="V40" i="5"/>
  <c r="X40" i="5" s="1"/>
  <c r="V39" i="5"/>
  <c r="V38" i="5"/>
  <c r="R38" i="5" s="1"/>
  <c r="V37" i="5"/>
  <c r="V36" i="5"/>
  <c r="V35" i="5"/>
  <c r="R35" i="5" s="1"/>
  <c r="V34" i="5"/>
  <c r="R34"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56" i="5"/>
  <c r="S72" i="5"/>
  <c r="S40" i="5"/>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G16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I5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H73" i="5"/>
  <c r="E73" i="5"/>
  <c r="X73" i="5" s="1"/>
  <c r="I762" i="5"/>
  <c r="I2156" i="5"/>
  <c r="R68" i="5"/>
  <c r="G78" i="5"/>
  <c r="I104" i="5"/>
  <c r="G240" i="5"/>
  <c r="G289" i="5"/>
  <c r="AB362" i="5"/>
  <c r="R486" i="5"/>
  <c r="G759" i="5"/>
  <c r="H1176" i="5"/>
  <c r="J1216" i="5"/>
  <c r="J1248" i="5"/>
  <c r="AB1310" i="5"/>
  <c r="F2011" i="5"/>
  <c r="V2059" i="5"/>
  <c r="E2059" i="5" s="1"/>
  <c r="X2059" i="5" s="1"/>
  <c r="AB2063" i="5"/>
  <c r="AB2150" i="5"/>
  <c r="H2472" i="5"/>
  <c r="E169" i="5"/>
  <c r="X169" i="5" s="1"/>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G128" i="5"/>
  <c r="H1248" i="5"/>
  <c r="H1441" i="5"/>
  <c r="V2340" i="5"/>
  <c r="E2340" i="5" s="1"/>
  <c r="X2340" i="5" s="1"/>
  <c r="G94" i="5"/>
  <c r="V279" i="5"/>
  <c r="R279" i="5" s="1"/>
  <c r="AB370" i="5"/>
  <c r="AB374" i="5"/>
  <c r="AB378" i="5"/>
  <c r="AB1056" i="5"/>
  <c r="G1549" i="5"/>
  <c r="H1880" i="5"/>
  <c r="AB2028" i="5"/>
  <c r="AB2393" i="5"/>
  <c r="I2208" i="5"/>
  <c r="E156"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H93" i="5"/>
  <c r="F93" i="5"/>
  <c r="I93" i="5"/>
  <c r="R778" i="5"/>
  <c r="I778" i="5"/>
  <c r="E778" i="5"/>
  <c r="X778" i="5" s="1"/>
  <c r="H61" i="5"/>
  <c r="I61" i="5"/>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30" i="5"/>
  <c r="I52" i="5"/>
  <c r="G73" i="5"/>
  <c r="AB124"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I73"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4" i="5"/>
  <c r="H56" i="5"/>
  <c r="G68" i="5"/>
  <c r="R73" i="5"/>
  <c r="AB100" i="5"/>
  <c r="G125" i="5"/>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E44" i="5"/>
  <c r="I72" i="5"/>
  <c r="E76" i="5"/>
  <c r="E168" i="5"/>
  <c r="X168" i="5" s="1"/>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6" i="5"/>
  <c r="G44" i="5"/>
  <c r="G93" i="5"/>
  <c r="AB104"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E57" i="5"/>
  <c r="X57" i="5" s="1"/>
  <c r="E132"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5" i="5"/>
  <c r="R95" i="5"/>
  <c r="E95" i="5"/>
  <c r="X95" i="5" s="1"/>
  <c r="H77" i="5"/>
  <c r="F77" i="5"/>
  <c r="E77" i="5"/>
  <c r="X77" i="5" s="1"/>
  <c r="I77" i="5"/>
  <c r="G77" i="5"/>
  <c r="H45" i="5"/>
  <c r="E45" i="5"/>
  <c r="X45" i="5" s="1"/>
  <c r="G45" i="5"/>
  <c r="F45" i="5"/>
  <c r="H125" i="5"/>
  <c r="R125" i="5"/>
  <c r="J125" i="5"/>
  <c r="I125" i="5"/>
  <c r="E125" i="5"/>
  <c r="X125" i="5" s="1"/>
  <c r="V328" i="5"/>
  <c r="G328" i="5" s="1"/>
  <c r="T893" i="5"/>
  <c r="AB893" i="5"/>
  <c r="S893" i="5"/>
  <c r="AB1861" i="5"/>
  <c r="T1861" i="5"/>
  <c r="S1861" i="5"/>
  <c r="R52" i="5"/>
  <c r="G57" i="5"/>
  <c r="G62" i="5"/>
  <c r="R72" i="5"/>
  <c r="E88" i="5"/>
  <c r="I88" i="5"/>
  <c r="V89" i="5"/>
  <c r="G89" i="5" s="1"/>
  <c r="H121" i="5"/>
  <c r="J121" i="5"/>
  <c r="I121" i="5"/>
  <c r="V187" i="5"/>
  <c r="R187" i="5" s="1"/>
  <c r="AB208" i="5"/>
  <c r="R223" i="5"/>
  <c r="F223" i="5"/>
  <c r="E223" i="5"/>
  <c r="X223" i="5" s="1"/>
  <c r="V241" i="5"/>
  <c r="G241" i="5" s="1"/>
  <c r="F307" i="5"/>
  <c r="E307" i="5"/>
  <c r="F355" i="5"/>
  <c r="E355" i="5"/>
  <c r="G397" i="5"/>
  <c r="V461" i="5"/>
  <c r="R461" i="5" s="1"/>
  <c r="G584" i="5"/>
  <c r="F584" i="5"/>
  <c r="I712" i="5"/>
  <c r="J712" i="5"/>
  <c r="T736" i="5"/>
  <c r="S736" i="5"/>
  <c r="R92" i="5"/>
  <c r="H92" i="5"/>
  <c r="AB168" i="5"/>
  <c r="E450" i="5"/>
  <c r="X450" i="5" s="1"/>
  <c r="H450" i="5"/>
  <c r="F450" i="5"/>
  <c r="S1495" i="5"/>
  <c r="T1495" i="5"/>
  <c r="X26" i="5"/>
  <c r="I57" i="5"/>
  <c r="E61" i="5"/>
  <c r="X61" i="5" s="1"/>
  <c r="G92" i="5"/>
  <c r="V100" i="5"/>
  <c r="G100" i="5" s="1"/>
  <c r="I124" i="5"/>
  <c r="H124" i="5"/>
  <c r="E124" i="5"/>
  <c r="H145" i="5"/>
  <c r="I145" i="5"/>
  <c r="F145" i="5"/>
  <c r="V205" i="5"/>
  <c r="G205" i="5" s="1"/>
  <c r="R235" i="5"/>
  <c r="F235" i="5"/>
  <c r="E235" i="5"/>
  <c r="X235" i="5" s="1"/>
  <c r="V260" i="5"/>
  <c r="J260" i="5" s="1"/>
  <c r="AB260" i="5"/>
  <c r="AB296" i="5"/>
  <c r="E449" i="5"/>
  <c r="F449" i="5"/>
  <c r="R451" i="5"/>
  <c r="J451" i="5"/>
  <c r="H451" i="5"/>
  <c r="F451" i="5"/>
  <c r="H105" i="5"/>
  <c r="I105" i="5"/>
  <c r="E105" i="5"/>
  <c r="X105" i="5" s="1"/>
  <c r="R123" i="5"/>
  <c r="G123" i="5"/>
  <c r="T1445" i="5"/>
  <c r="AB1445" i="5"/>
  <c r="S1445" i="5"/>
  <c r="V41" i="5"/>
  <c r="R22" i="5"/>
  <c r="G53" i="5"/>
  <c r="G56" i="5"/>
  <c r="J57" i="5"/>
  <c r="F61" i="5"/>
  <c r="I68" i="5"/>
  <c r="G76" i="5"/>
  <c r="V85" i="5"/>
  <c r="H85" i="5" s="1"/>
  <c r="R88" i="5"/>
  <c r="AB112" i="5"/>
  <c r="R121" i="5"/>
  <c r="G124" i="5"/>
  <c r="H165"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R57" i="5"/>
  <c r="G61" i="5"/>
  <c r="H109" i="5"/>
  <c r="R109" i="5"/>
  <c r="H169" i="5"/>
  <c r="R169" i="5"/>
  <c r="J169" i="5"/>
  <c r="G169" i="5"/>
  <c r="V192" i="5"/>
  <c r="I192" i="5" s="1"/>
  <c r="V312" i="5"/>
  <c r="G312" i="5" s="1"/>
  <c r="E466" i="5"/>
  <c r="X466" i="5" s="1"/>
  <c r="F466" i="5"/>
  <c r="V560" i="5"/>
  <c r="R560" i="5" s="1"/>
  <c r="I1846" i="5"/>
  <c r="H1846" i="5"/>
  <c r="G105" i="5"/>
  <c r="V113" i="5"/>
  <c r="H113" i="5" s="1"/>
  <c r="AB164" i="5"/>
  <c r="I196" i="5"/>
  <c r="E196" i="5"/>
  <c r="H196" i="5"/>
  <c r="V199" i="5"/>
  <c r="R199" i="5" s="1"/>
  <c r="R243" i="5"/>
  <c r="G243" i="5"/>
  <c r="I459" i="5"/>
  <c r="F459" i="5"/>
  <c r="J550" i="5"/>
  <c r="H550" i="5"/>
  <c r="G46" i="5"/>
  <c r="G72" i="5"/>
  <c r="G84" i="5"/>
  <c r="J105" i="5"/>
  <c r="AB176" i="5"/>
  <c r="V213" i="5"/>
  <c r="G213" i="5" s="1"/>
  <c r="R297" i="5"/>
  <c r="J297" i="5"/>
  <c r="E390" i="5"/>
  <c r="X390" i="5" s="1"/>
  <c r="I390" i="5"/>
  <c r="H390" i="5"/>
  <c r="E60" i="5"/>
  <c r="AB108" i="5"/>
  <c r="R30" i="5"/>
  <c r="G52" i="5"/>
  <c r="G60" i="5"/>
  <c r="V69" i="5"/>
  <c r="H69" i="5" s="1"/>
  <c r="H72" i="5"/>
  <c r="J73" i="5"/>
  <c r="I84" i="5"/>
  <c r="V101" i="5"/>
  <c r="F101" i="5" s="1"/>
  <c r="R105"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G121" i="5"/>
  <c r="AB130" i="5"/>
  <c r="G132" i="5"/>
  <c r="G135" i="5"/>
  <c r="I164"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H132"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G109" i="5"/>
  <c r="G120" i="5"/>
  <c r="H172"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G165"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I59" i="5"/>
  <c r="E59" i="5"/>
  <c r="X59" i="5" s="1"/>
  <c r="R71" i="5"/>
  <c r="E71" i="5"/>
  <c r="X71" i="5" s="1"/>
  <c r="I71" i="5"/>
  <c r="F107" i="5"/>
  <c r="R107" i="5"/>
  <c r="G131" i="5"/>
  <c r="R131" i="5"/>
  <c r="F131" i="5"/>
  <c r="F167" i="5"/>
  <c r="R167" i="5"/>
  <c r="G167" i="5"/>
  <c r="E167" i="5"/>
  <c r="X167" i="5" s="1"/>
  <c r="H193" i="5"/>
  <c r="F193" i="5"/>
  <c r="E193" i="5"/>
  <c r="X193" i="5" s="1"/>
  <c r="R193" i="5"/>
  <c r="I193" i="5"/>
  <c r="J193" i="5"/>
  <c r="G193" i="5"/>
  <c r="H65" i="5"/>
  <c r="R65" i="5"/>
  <c r="J65" i="5"/>
  <c r="E65" i="5"/>
  <c r="X65" i="5" s="1"/>
  <c r="I65" i="5"/>
  <c r="F65" i="5"/>
  <c r="R19" i="5"/>
  <c r="X19" i="5"/>
  <c r="H137" i="5"/>
  <c r="R137" i="5"/>
  <c r="J137" i="5"/>
  <c r="I137" i="5"/>
  <c r="E137" i="5"/>
  <c r="X137" i="5" s="1"/>
  <c r="F137" i="5"/>
  <c r="E191" i="5"/>
  <c r="X191" i="5" s="1"/>
  <c r="F191" i="5"/>
  <c r="H225" i="5"/>
  <c r="E225" i="5"/>
  <c r="X225" i="5" s="1"/>
  <c r="R225" i="5"/>
  <c r="F225" i="5"/>
  <c r="J225" i="5"/>
  <c r="I225" i="5"/>
  <c r="R39" i="5"/>
  <c r="X39" i="5"/>
  <c r="H141" i="5"/>
  <c r="R141" i="5"/>
  <c r="J141" i="5"/>
  <c r="F141" i="5"/>
  <c r="I141" i="5"/>
  <c r="G141" i="5"/>
  <c r="E141" i="5"/>
  <c r="X141" i="5" s="1"/>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F171" i="5"/>
  <c r="R171" i="5"/>
  <c r="R91" i="5"/>
  <c r="I91" i="5"/>
  <c r="E91" i="5"/>
  <c r="X91" i="5" s="1"/>
  <c r="H97" i="5"/>
  <c r="R97" i="5"/>
  <c r="J97" i="5"/>
  <c r="E97" i="5"/>
  <c r="X97" i="5" s="1"/>
  <c r="I97" i="5"/>
  <c r="F97" i="5"/>
  <c r="H133" i="5"/>
  <c r="F133" i="5"/>
  <c r="R133" i="5"/>
  <c r="J133" i="5"/>
  <c r="I133" i="5"/>
  <c r="G133" i="5"/>
  <c r="E133" i="5"/>
  <c r="X133" i="5" s="1"/>
  <c r="H157" i="5"/>
  <c r="E157" i="5"/>
  <c r="X157" i="5" s="1"/>
  <c r="R157" i="5"/>
  <c r="J157" i="5"/>
  <c r="I157" i="5"/>
  <c r="F157" i="5"/>
  <c r="I371" i="5"/>
  <c r="R371" i="5"/>
  <c r="J371" i="5"/>
  <c r="H371" i="5"/>
  <c r="F371" i="5"/>
  <c r="E371" i="5"/>
  <c r="X27" i="5"/>
  <c r="R27" i="5"/>
  <c r="H81" i="5"/>
  <c r="R81" i="5"/>
  <c r="J81" i="5"/>
  <c r="I81" i="5"/>
  <c r="F81" i="5"/>
  <c r="E81" i="5"/>
  <c r="X81" i="5" s="1"/>
  <c r="H49" i="5"/>
  <c r="R49" i="5"/>
  <c r="J49" i="5"/>
  <c r="E49" i="5"/>
  <c r="X49" i="5" s="1"/>
  <c r="I49" i="5"/>
  <c r="F49" i="5"/>
  <c r="R75" i="5"/>
  <c r="I75" i="5"/>
  <c r="E75" i="5"/>
  <c r="X75" i="5" s="1"/>
  <c r="R87" i="5"/>
  <c r="E87" i="5"/>
  <c r="X87" i="5" s="1"/>
  <c r="I87" i="5"/>
  <c r="E127" i="5"/>
  <c r="X127" i="5" s="1"/>
  <c r="F127" i="5"/>
  <c r="H197" i="5"/>
  <c r="R197" i="5"/>
  <c r="J197" i="5"/>
  <c r="I197" i="5"/>
  <c r="F197" i="5"/>
  <c r="G197" i="5"/>
  <c r="E197" i="5"/>
  <c r="X197" i="5" s="1"/>
  <c r="H129" i="5"/>
  <c r="F129" i="5"/>
  <c r="E129" i="5"/>
  <c r="X129" i="5" s="1"/>
  <c r="I129" i="5"/>
  <c r="R129" i="5"/>
  <c r="J129" i="5"/>
  <c r="G129" i="5"/>
  <c r="R55" i="5"/>
  <c r="E55" i="5"/>
  <c r="X55" i="5" s="1"/>
  <c r="I55" i="5"/>
  <c r="F103" i="5"/>
  <c r="R103" i="5"/>
  <c r="G103" i="5"/>
  <c r="E103" i="5"/>
  <c r="X103" i="5" s="1"/>
  <c r="H117" i="5"/>
  <c r="F117" i="5"/>
  <c r="I117" i="5"/>
  <c r="E117" i="5"/>
  <c r="X117" i="5" s="1"/>
  <c r="R117" i="5"/>
  <c r="J117" i="5"/>
  <c r="G117" i="5"/>
  <c r="G195" i="5"/>
  <c r="R195" i="5"/>
  <c r="F195" i="5"/>
  <c r="H221" i="5"/>
  <c r="R221" i="5"/>
  <c r="J221" i="5"/>
  <c r="F221" i="5"/>
  <c r="I221" i="5"/>
  <c r="E221" i="5"/>
  <c r="X221" i="5" s="1"/>
  <c r="R227" i="5"/>
  <c r="F227" i="5"/>
  <c r="E227" i="5"/>
  <c r="X227" i="5" s="1"/>
  <c r="R335" i="5"/>
  <c r="J335" i="5"/>
  <c r="H335" i="5"/>
  <c r="F335" i="5"/>
  <c r="E335" i="5"/>
  <c r="X335" i="5" s="1"/>
  <c r="X31" i="5"/>
  <c r="F111" i="5"/>
  <c r="E111" i="5"/>
  <c r="X111" i="5" s="1"/>
  <c r="R111" i="5"/>
  <c r="H153" i="5"/>
  <c r="R153" i="5"/>
  <c r="J153" i="5"/>
  <c r="I153" i="5"/>
  <c r="E153" i="5"/>
  <c r="X153" i="5" s="1"/>
  <c r="F153" i="5"/>
  <c r="H201" i="5"/>
  <c r="R201" i="5"/>
  <c r="J201" i="5"/>
  <c r="I201" i="5"/>
  <c r="E201" i="5"/>
  <c r="X201" i="5" s="1"/>
  <c r="F201" i="5"/>
  <c r="R247" i="5"/>
  <c r="E247" i="5"/>
  <c r="F247" i="5"/>
  <c r="R37" i="5"/>
  <c r="I51" i="5"/>
  <c r="R53" i="5"/>
  <c r="I67" i="5"/>
  <c r="I83" i="5"/>
  <c r="AB138"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I45" i="5"/>
  <c r="E64" i="5"/>
  <c r="G66" i="5"/>
  <c r="H76" i="5"/>
  <c r="E80" i="5"/>
  <c r="G82" i="5"/>
  <c r="E96" i="5"/>
  <c r="G111" i="5"/>
  <c r="E140" i="5"/>
  <c r="G156"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0" i="5"/>
  <c r="H44" i="5"/>
  <c r="H60" i="5"/>
  <c r="E43" i="5"/>
  <c r="X43" i="5" s="1"/>
  <c r="J45" i="5"/>
  <c r="G48" i="5"/>
  <c r="G49" i="5"/>
  <c r="E53" i="5"/>
  <c r="X53" i="5" s="1"/>
  <c r="I60" i="5"/>
  <c r="J61" i="5"/>
  <c r="G64" i="5"/>
  <c r="G65" i="5"/>
  <c r="I76" i="5"/>
  <c r="J77" i="5"/>
  <c r="G80" i="5"/>
  <c r="G81" i="5"/>
  <c r="I92" i="5"/>
  <c r="J93" i="5"/>
  <c r="G96" i="5"/>
  <c r="G97" i="5"/>
  <c r="AB116" i="5"/>
  <c r="G119" i="5"/>
  <c r="G127" i="5"/>
  <c r="AB128" i="5"/>
  <c r="E136" i="5"/>
  <c r="G137" i="5"/>
  <c r="H140" i="5"/>
  <c r="J145" i="5"/>
  <c r="G153" i="5"/>
  <c r="H156" i="5"/>
  <c r="G157"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E48" i="5"/>
  <c r="G50" i="5"/>
  <c r="R56" i="5"/>
  <c r="X23" i="5"/>
  <c r="AB26" i="5"/>
  <c r="X37" i="5"/>
  <c r="I44" i="5"/>
  <c r="AB22" i="5"/>
  <c r="R25" i="5"/>
  <c r="I43" i="5"/>
  <c r="R45" i="5"/>
  <c r="H48" i="5"/>
  <c r="E52" i="5"/>
  <c r="F53" i="5"/>
  <c r="G54" i="5"/>
  <c r="R61" i="5"/>
  <c r="H64" i="5"/>
  <c r="E68" i="5"/>
  <c r="G70" i="5"/>
  <c r="R77" i="5"/>
  <c r="H80" i="5"/>
  <c r="E84" i="5"/>
  <c r="G86" i="5"/>
  <c r="R93" i="5"/>
  <c r="H96" i="5"/>
  <c r="AB106" i="5"/>
  <c r="E109" i="5"/>
  <c r="X109" i="5" s="1"/>
  <c r="AB122" i="5"/>
  <c r="AB126" i="5"/>
  <c r="E135" i="5"/>
  <c r="X135" i="5" s="1"/>
  <c r="AB144" i="5"/>
  <c r="R145" i="5"/>
  <c r="G152" i="5"/>
  <c r="G155" i="5"/>
  <c r="G160" i="5"/>
  <c r="E164" i="5"/>
  <c r="X164" i="5" s="1"/>
  <c r="E165" i="5"/>
  <c r="X165" i="5" s="1"/>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I96" i="5"/>
  <c r="F109" i="5"/>
  <c r="AB132" i="5"/>
  <c r="F135" i="5"/>
  <c r="F139" i="5"/>
  <c r="AB140" i="5"/>
  <c r="E143" i="5"/>
  <c r="X143" i="5" s="1"/>
  <c r="E159" i="5"/>
  <c r="X159" i="5" s="1"/>
  <c r="F165"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E47" i="5"/>
  <c r="X47" i="5" s="1"/>
  <c r="I48" i="5"/>
  <c r="E63" i="5"/>
  <c r="X63" i="5" s="1"/>
  <c r="I64" i="5"/>
  <c r="E79" i="5"/>
  <c r="X79" i="5" s="1"/>
  <c r="I80" i="5"/>
  <c r="I47" i="5"/>
  <c r="I53" i="5"/>
  <c r="F57" i="5"/>
  <c r="G58" i="5"/>
  <c r="I63" i="5"/>
  <c r="F73" i="5"/>
  <c r="G74" i="5"/>
  <c r="I79" i="5"/>
  <c r="G90" i="5"/>
  <c r="I95" i="5"/>
  <c r="F99" i="5"/>
  <c r="F105" i="5"/>
  <c r="E108" i="5"/>
  <c r="X108" i="5" s="1"/>
  <c r="F121" i="5"/>
  <c r="F125" i="5"/>
  <c r="AB136" i="5"/>
  <c r="G143" i="5"/>
  <c r="AB152" i="5"/>
  <c r="AB156" i="5"/>
  <c r="F159" i="5"/>
  <c r="F163" i="5"/>
  <c r="F169" i="5"/>
  <c r="E172"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2" i="5"/>
  <c r="E51" i="5"/>
  <c r="X51" i="5" s="1"/>
  <c r="J53" i="5"/>
  <c r="E67" i="5"/>
  <c r="X67" i="5" s="1"/>
  <c r="E83" i="5"/>
  <c r="X83" i="5" s="1"/>
  <c r="G88" i="5"/>
  <c r="E93" i="5"/>
  <c r="X93" i="5" s="1"/>
  <c r="R99" i="5"/>
  <c r="H108" i="5"/>
  <c r="I109" i="5"/>
  <c r="R143" i="5"/>
  <c r="E145" i="5"/>
  <c r="X145" i="5" s="1"/>
  <c r="G151" i="5"/>
  <c r="AB160" i="5"/>
  <c r="R163" i="5"/>
  <c r="I165" i="5"/>
  <c r="I173"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E1428" i="5" s="1"/>
  <c r="X1428" i="5" s="1"/>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E1630" i="5" s="1"/>
  <c r="X1630" i="5" s="1"/>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3" i="5"/>
  <c r="X28" i="5"/>
  <c r="V110" i="5"/>
  <c r="G110" i="5" s="1"/>
  <c r="AB113" i="5"/>
  <c r="F144" i="5"/>
  <c r="R144" i="5"/>
  <c r="J144" i="5"/>
  <c r="J147" i="5"/>
  <c r="I147" i="5"/>
  <c r="H147"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AB103" i="5"/>
  <c r="F112" i="5"/>
  <c r="R112" i="5"/>
  <c r="J112" i="5"/>
  <c r="J115" i="5"/>
  <c r="I115" i="5"/>
  <c r="H115" i="5"/>
  <c r="AB135"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R5" i="5"/>
  <c r="AB20" i="5"/>
  <c r="R21" i="5"/>
  <c r="AB28" i="5"/>
  <c r="R29" i="5"/>
  <c r="AB36" i="5"/>
  <c r="AB40"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E112" i="5"/>
  <c r="AB115" i="5"/>
  <c r="H120" i="5"/>
  <c r="V122" i="5"/>
  <c r="G122" i="5" s="1"/>
  <c r="E123" i="5"/>
  <c r="X123" i="5" s="1"/>
  <c r="F124" i="5"/>
  <c r="R124" i="5"/>
  <c r="J124" i="5"/>
  <c r="AB125" i="5"/>
  <c r="J127" i="5"/>
  <c r="I127" i="5"/>
  <c r="H127" i="5"/>
  <c r="AB134" i="5"/>
  <c r="E144" i="5"/>
  <c r="AB147" i="5"/>
  <c r="H152" i="5"/>
  <c r="V154" i="5"/>
  <c r="G154" i="5" s="1"/>
  <c r="E155" i="5"/>
  <c r="X155" i="5" s="1"/>
  <c r="F156" i="5"/>
  <c r="R156" i="5"/>
  <c r="J156" i="5"/>
  <c r="AB157" i="5"/>
  <c r="J159" i="5"/>
  <c r="I159" i="5"/>
  <c r="H159"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AB5" i="5"/>
  <c r="AB21" i="5"/>
  <c r="AB29" i="5"/>
  <c r="AB37" i="5"/>
  <c r="AB41" i="5"/>
  <c r="G43" i="5"/>
  <c r="AB45" i="5"/>
  <c r="G47" i="5"/>
  <c r="AB49" i="5"/>
  <c r="G51" i="5"/>
  <c r="AB53" i="5"/>
  <c r="G55" i="5"/>
  <c r="AB57" i="5"/>
  <c r="G59" i="5"/>
  <c r="AB61" i="5"/>
  <c r="G63" i="5"/>
  <c r="AB65" i="5"/>
  <c r="G67" i="5"/>
  <c r="AB69" i="5"/>
  <c r="G71" i="5"/>
  <c r="AB73" i="5"/>
  <c r="G75" i="5"/>
  <c r="AB77" i="5"/>
  <c r="G79" i="5"/>
  <c r="AB81" i="5"/>
  <c r="G83" i="5"/>
  <c r="AB85" i="5"/>
  <c r="G87" i="5"/>
  <c r="AB89" i="5"/>
  <c r="G91" i="5"/>
  <c r="AB93" i="5"/>
  <c r="G95" i="5"/>
  <c r="AB97" i="5"/>
  <c r="V102" i="5"/>
  <c r="G102" i="5" s="1"/>
  <c r="F104" i="5"/>
  <c r="R104" i="5"/>
  <c r="J104" i="5"/>
  <c r="AB105" i="5"/>
  <c r="J107" i="5"/>
  <c r="I107" i="5"/>
  <c r="H107" i="5"/>
  <c r="G112" i="5"/>
  <c r="AB114" i="5"/>
  <c r="F123" i="5"/>
  <c r="AB127" i="5"/>
  <c r="V134" i="5"/>
  <c r="G134" i="5" s="1"/>
  <c r="F136" i="5"/>
  <c r="R136" i="5"/>
  <c r="J136" i="5"/>
  <c r="AB137" i="5"/>
  <c r="J139" i="5"/>
  <c r="I139" i="5"/>
  <c r="H139" i="5"/>
  <c r="G144" i="5"/>
  <c r="AB146" i="5"/>
  <c r="F155" i="5"/>
  <c r="AB159" i="5"/>
  <c r="V166" i="5"/>
  <c r="F168" i="5"/>
  <c r="R168" i="5"/>
  <c r="J168" i="5"/>
  <c r="AB169" i="5"/>
  <c r="J171" i="5"/>
  <c r="I171" i="5"/>
  <c r="H171"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14" i="5"/>
  <c r="G114" i="5" s="1"/>
  <c r="AB117" i="5"/>
  <c r="V146" i="5"/>
  <c r="G146" i="5" s="1"/>
  <c r="E147" i="5"/>
  <c r="AB149" i="5"/>
  <c r="J151" i="5"/>
  <c r="I151" i="5"/>
  <c r="H151"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H112" i="5"/>
  <c r="F116" i="5"/>
  <c r="R116" i="5"/>
  <c r="J116" i="5"/>
  <c r="X5" i="5"/>
  <c r="J99" i="5"/>
  <c r="I99" i="5"/>
  <c r="H99" i="5"/>
  <c r="G104" i="5"/>
  <c r="I112" i="5"/>
  <c r="F115" i="5"/>
  <c r="E116" i="5"/>
  <c r="AB119" i="5"/>
  <c r="V126" i="5"/>
  <c r="G126" i="5" s="1"/>
  <c r="F128" i="5"/>
  <c r="R128" i="5"/>
  <c r="J128" i="5"/>
  <c r="T128" i="5" s="1"/>
  <c r="AB129" i="5"/>
  <c r="J131" i="5"/>
  <c r="I131" i="5"/>
  <c r="H131" i="5"/>
  <c r="G136" i="5"/>
  <c r="I144" i="5"/>
  <c r="F147" i="5"/>
  <c r="AB151" i="5"/>
  <c r="V158" i="5"/>
  <c r="G158" i="5" s="1"/>
  <c r="F160" i="5"/>
  <c r="R160" i="5"/>
  <c r="J160" i="5"/>
  <c r="AB161" i="5"/>
  <c r="J163" i="5"/>
  <c r="I163" i="5"/>
  <c r="H163" i="5"/>
  <c r="G168"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AB107" i="5"/>
  <c r="E115" i="5"/>
  <c r="X115" i="5" s="1"/>
  <c r="J119" i="5"/>
  <c r="I119" i="5"/>
  <c r="H119" i="5"/>
  <c r="AB139" i="5"/>
  <c r="H144" i="5"/>
  <c r="F148" i="5"/>
  <c r="R148" i="5"/>
  <c r="J148" i="5"/>
  <c r="AB19" i="5"/>
  <c r="AB27" i="5"/>
  <c r="X29" i="5"/>
  <c r="X24" i="5"/>
  <c r="R28" i="5"/>
  <c r="X32" i="5"/>
  <c r="AB34" i="5"/>
  <c r="AB38" i="5"/>
  <c r="AB42" i="5"/>
  <c r="AB46" i="5"/>
  <c r="AB50" i="5"/>
  <c r="AB54" i="5"/>
  <c r="AB58" i="5"/>
  <c r="AB62" i="5"/>
  <c r="AB66" i="5"/>
  <c r="AB70" i="5"/>
  <c r="AB74" i="5"/>
  <c r="AB78" i="5"/>
  <c r="AB82" i="5"/>
  <c r="AB86" i="5"/>
  <c r="AB90" i="5"/>
  <c r="AB94" i="5"/>
  <c r="AB98" i="5"/>
  <c r="AB99" i="5"/>
  <c r="H104" i="5"/>
  <c r="V106" i="5"/>
  <c r="G106" i="5" s="1"/>
  <c r="E107" i="5"/>
  <c r="X107" i="5" s="1"/>
  <c r="F108" i="5"/>
  <c r="R108" i="5"/>
  <c r="J108" i="5"/>
  <c r="AB109" i="5"/>
  <c r="J111" i="5"/>
  <c r="I111" i="5"/>
  <c r="H111" i="5"/>
  <c r="G115" i="5"/>
  <c r="G116" i="5"/>
  <c r="AB118" i="5"/>
  <c r="E128" i="5"/>
  <c r="AB131" i="5"/>
  <c r="H136" i="5"/>
  <c r="V138" i="5"/>
  <c r="G138" i="5" s="1"/>
  <c r="E139" i="5"/>
  <c r="X139" i="5" s="1"/>
  <c r="F140" i="5"/>
  <c r="R140" i="5"/>
  <c r="J140" i="5"/>
  <c r="AB141" i="5"/>
  <c r="J143" i="5"/>
  <c r="I143" i="5"/>
  <c r="H143" i="5"/>
  <c r="G147" i="5"/>
  <c r="G148" i="5"/>
  <c r="AB150" i="5"/>
  <c r="E160" i="5"/>
  <c r="AB163" i="5"/>
  <c r="H168" i="5"/>
  <c r="V170" i="5"/>
  <c r="G170" i="5" s="1"/>
  <c r="E171" i="5"/>
  <c r="X171" i="5" s="1"/>
  <c r="F172" i="5"/>
  <c r="R172" i="5"/>
  <c r="J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AB31" i="5"/>
  <c r="AB25" i="5"/>
  <c r="AB35" i="5"/>
  <c r="AB43" i="5"/>
  <c r="J46" i="5"/>
  <c r="H46" i="5"/>
  <c r="F46" i="5"/>
  <c r="J47"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V98" i="5"/>
  <c r="AB111" i="5"/>
  <c r="R115" i="5"/>
  <c r="V118" i="5"/>
  <c r="G118" i="5" s="1"/>
  <c r="E119" i="5"/>
  <c r="AB121" i="5"/>
  <c r="AB143" i="5"/>
  <c r="R147" i="5"/>
  <c r="H148" i="5"/>
  <c r="V150" i="5"/>
  <c r="E151" i="5"/>
  <c r="X151" i="5" s="1"/>
  <c r="F152" i="5"/>
  <c r="R152" i="5"/>
  <c r="J152" i="5"/>
  <c r="AB153" i="5"/>
  <c r="J155" i="5"/>
  <c r="I155" i="5"/>
  <c r="H155"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39" i="5"/>
  <c r="J43" i="5"/>
  <c r="H43" i="5"/>
  <c r="AB47" i="5"/>
  <c r="J50" i="5"/>
  <c r="H50" i="5"/>
  <c r="F50" i="5"/>
  <c r="J54" i="5"/>
  <c r="H54" i="5"/>
  <c r="F54" i="5"/>
  <c r="J58" i="5"/>
  <c r="H58" i="5"/>
  <c r="F58" i="5"/>
  <c r="J59" i="5"/>
  <c r="H59" i="5"/>
  <c r="J62" i="5"/>
  <c r="H62" i="5"/>
  <c r="F62" i="5"/>
  <c r="J63" i="5"/>
  <c r="H63" i="5"/>
  <c r="J66" i="5"/>
  <c r="H66" i="5"/>
  <c r="F66" i="5"/>
  <c r="J67" i="5"/>
  <c r="H67" i="5"/>
  <c r="J70" i="5"/>
  <c r="T70" i="5" s="1"/>
  <c r="H70" i="5"/>
  <c r="F70" i="5"/>
  <c r="J71" i="5"/>
  <c r="H71" i="5"/>
  <c r="AB75" i="5"/>
  <c r="J78" i="5"/>
  <c r="H78" i="5"/>
  <c r="F78" i="5"/>
  <c r="J79" i="5"/>
  <c r="H79" i="5"/>
  <c r="AB83" i="5"/>
  <c r="J86" i="5"/>
  <c r="H86" i="5"/>
  <c r="F86" i="5"/>
  <c r="J87" i="5"/>
  <c r="H87" i="5"/>
  <c r="AB91" i="5"/>
  <c r="AB95" i="5"/>
  <c r="H116" i="5"/>
  <c r="F120" i="5"/>
  <c r="R120" i="5"/>
  <c r="J120" i="5"/>
  <c r="J123" i="5"/>
  <c r="I123" i="5"/>
  <c r="H123" i="5"/>
  <c r="R18" i="5"/>
  <c r="R23" i="5"/>
  <c r="R26" i="5"/>
  <c r="X30" i="5"/>
  <c r="R31" i="5"/>
  <c r="X34" i="5"/>
  <c r="X38" i="5"/>
  <c r="E46" i="5"/>
  <c r="E50" i="5"/>
  <c r="X50" i="5" s="1"/>
  <c r="E54" i="5"/>
  <c r="X54" i="5" s="1"/>
  <c r="E58" i="5"/>
  <c r="X58" i="5" s="1"/>
  <c r="E62" i="5"/>
  <c r="X62" i="5" s="1"/>
  <c r="E66" i="5"/>
  <c r="X66" i="5" s="1"/>
  <c r="E70" i="5"/>
  <c r="X70" i="5" s="1"/>
  <c r="E74" i="5"/>
  <c r="E78" i="5"/>
  <c r="X78" i="5" s="1"/>
  <c r="E82" i="5"/>
  <c r="X82" i="5" s="1"/>
  <c r="E86" i="5"/>
  <c r="X86" i="5" s="1"/>
  <c r="E90" i="5"/>
  <c r="E94" i="5"/>
  <c r="E99" i="5"/>
  <c r="X99" i="5" s="1"/>
  <c r="R100" i="5"/>
  <c r="J100" i="5"/>
  <c r="AB101" i="5"/>
  <c r="J103" i="5"/>
  <c r="I103" i="5"/>
  <c r="H103" i="5"/>
  <c r="G107" i="5"/>
  <c r="G108" i="5"/>
  <c r="AB110" i="5"/>
  <c r="I116" i="5"/>
  <c r="F119" i="5"/>
  <c r="E120" i="5"/>
  <c r="AB123" i="5"/>
  <c r="R127" i="5"/>
  <c r="H128" i="5"/>
  <c r="V130" i="5"/>
  <c r="G130" i="5" s="1"/>
  <c r="E131" i="5"/>
  <c r="X131" i="5" s="1"/>
  <c r="F132" i="5"/>
  <c r="R132" i="5"/>
  <c r="J132" i="5"/>
  <c r="AB133" i="5"/>
  <c r="J135" i="5"/>
  <c r="I135" i="5"/>
  <c r="H135" i="5"/>
  <c r="G139" i="5"/>
  <c r="G140" i="5"/>
  <c r="AB142" i="5"/>
  <c r="I148" i="5"/>
  <c r="F151" i="5"/>
  <c r="E152" i="5"/>
  <c r="AB155" i="5"/>
  <c r="R159" i="5"/>
  <c r="H160" i="5"/>
  <c r="V162" i="5"/>
  <c r="E163" i="5"/>
  <c r="F164" i="5"/>
  <c r="R164" i="5"/>
  <c r="J164" i="5"/>
  <c r="AB165" i="5"/>
  <c r="J167" i="5"/>
  <c r="I167" i="5"/>
  <c r="H167" i="5"/>
  <c r="G171" i="5"/>
  <c r="G172"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H259" i="5"/>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59" i="5"/>
  <c r="I267" i="5"/>
  <c r="I271"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I312"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2" i="5"/>
  <c r="T260" i="5"/>
  <c r="S148" i="5"/>
  <c r="S489" i="5"/>
  <c r="T371" i="5"/>
  <c r="T335" i="5"/>
  <c r="T435" i="5"/>
  <c r="T347" i="5"/>
  <c r="T431" i="5"/>
  <c r="T177" i="5"/>
  <c r="S509" i="5"/>
  <c r="S145" i="5"/>
  <c r="T156" i="5"/>
  <c r="T191" i="5"/>
  <c r="S191" i="5"/>
  <c r="S201" i="5"/>
  <c r="T180" i="5"/>
  <c r="T163" i="5"/>
  <c r="T211" i="5"/>
  <c r="T382" i="5"/>
  <c r="T82" i="5"/>
  <c r="T121" i="5"/>
  <c r="T248" i="5"/>
  <c r="T59" i="5"/>
  <c r="S83" i="5"/>
  <c r="T48" i="5"/>
  <c r="T64" i="5"/>
  <c r="T80" i="5"/>
  <c r="T96"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S167" i="5"/>
  <c r="T124" i="5"/>
  <c r="T136" i="5"/>
  <c r="T169" i="5"/>
  <c r="T203" i="5"/>
  <c r="T119" i="5"/>
  <c r="T148" i="5"/>
  <c r="T108" i="5"/>
  <c r="S51" i="5"/>
  <c r="S59" i="5"/>
  <c r="T74" i="5"/>
  <c r="S121" i="5"/>
  <c r="S175" i="5"/>
  <c r="T184" i="5"/>
  <c r="T224" i="5"/>
  <c r="T325" i="5"/>
  <c r="S359" i="5"/>
  <c r="S75" i="5"/>
  <c r="S95"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S104" i="5"/>
  <c r="T403" i="5"/>
  <c r="S339" i="5"/>
  <c r="T415" i="5"/>
  <c r="T268" i="5"/>
  <c r="T157" i="5"/>
  <c r="S45" i="5"/>
  <c r="S53" i="5"/>
  <c r="S81" i="5"/>
  <c r="S93" i="5"/>
  <c r="S159" i="5"/>
  <c r="S169" i="5"/>
  <c r="T117" i="5"/>
  <c r="T181" i="5"/>
  <c r="T129" i="5"/>
  <c r="T193" i="5"/>
  <c r="T204" i="5"/>
  <c r="T292" i="5"/>
  <c r="T140" i="5"/>
  <c r="S43" i="5"/>
  <c r="T91" i="5"/>
  <c r="S111" i="5"/>
  <c r="S143" i="5"/>
  <c r="T152" i="5"/>
  <c r="T212" i="5"/>
  <c r="T296" i="5"/>
  <c r="T54" i="5"/>
  <c r="T62" i="5"/>
  <c r="T67" i="5"/>
  <c r="T86" i="5"/>
  <c r="T68" i="5"/>
  <c r="S133"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S177" i="5"/>
  <c r="S103" i="5"/>
  <c r="S135" i="5"/>
  <c r="T125" i="5"/>
  <c r="S157" i="5"/>
  <c r="T45" i="5"/>
  <c r="T53" i="5"/>
  <c r="S73" i="5"/>
  <c r="T81" i="5"/>
  <c r="T104" i="5"/>
  <c r="T137" i="5"/>
  <c r="T171" i="5"/>
  <c r="T219" i="5"/>
  <c r="T240" i="5"/>
  <c r="S117" i="5"/>
  <c r="S181" i="5"/>
  <c r="T116" i="5"/>
  <c r="S129" i="5"/>
  <c r="S193" i="5"/>
  <c r="T109" i="5"/>
  <c r="T172" i="5"/>
  <c r="T329" i="5"/>
  <c r="T51" i="5"/>
  <c r="S63" i="5"/>
  <c r="T83" i="5"/>
  <c r="T185" i="5"/>
  <c r="T359" i="5"/>
  <c r="T43" i="5"/>
  <c r="T78" i="5"/>
  <c r="T100"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S125" i="5"/>
  <c r="T159" i="5"/>
  <c r="T73" i="5"/>
  <c r="S127" i="5"/>
  <c r="T139" i="5"/>
  <c r="T369" i="5"/>
  <c r="T183" i="5"/>
  <c r="T131" i="5"/>
  <c r="T195" i="5"/>
  <c r="T276" i="5"/>
  <c r="S406" i="5"/>
  <c r="S109" i="5"/>
  <c r="T141" i="5"/>
  <c r="S195" i="5"/>
  <c r="T46" i="5"/>
  <c r="T75" i="5"/>
  <c r="T94" i="5"/>
  <c r="T153" i="5"/>
  <c r="S185" i="5"/>
  <c r="T280" i="5"/>
  <c r="T56" i="5"/>
  <c r="T72"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127" i="5"/>
  <c r="S65" i="5"/>
  <c r="T105" i="5"/>
  <c r="T321" i="5"/>
  <c r="T99" i="5"/>
  <c r="T111" i="5"/>
  <c r="S141" i="5"/>
  <c r="S173" i="5"/>
  <c r="S55" i="5"/>
  <c r="S67" i="5"/>
  <c r="S87" i="5"/>
  <c r="S153" i="5"/>
  <c r="S47" i="5"/>
  <c r="T58" i="5"/>
  <c r="T63" i="5"/>
  <c r="T87" i="5"/>
  <c r="T10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S49" i="5"/>
  <c r="S57" i="5"/>
  <c r="T65" i="5"/>
  <c r="S97" i="5"/>
  <c r="T107" i="5"/>
  <c r="T160" i="5"/>
  <c r="T244" i="5"/>
  <c r="T305" i="5"/>
  <c r="T143" i="5"/>
  <c r="T175" i="5"/>
  <c r="S79" i="5"/>
  <c r="T155" i="5"/>
  <c r="T79" i="5"/>
  <c r="T120" i="5"/>
  <c r="T44" i="5"/>
  <c r="T60" i="5"/>
  <c r="T76" i="5"/>
  <c r="T92"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12" i="5"/>
  <c r="T145" i="5"/>
  <c r="T216" i="5"/>
  <c r="T236" i="5"/>
  <c r="T49" i="5"/>
  <c r="T57" i="5"/>
  <c r="T77" i="5"/>
  <c r="T97" i="5"/>
  <c r="T168" i="5"/>
  <c r="T201" i="5"/>
  <c r="T208" i="5"/>
  <c r="T272" i="5"/>
  <c r="T151" i="5"/>
  <c r="T349" i="5"/>
  <c r="T220" i="5"/>
  <c r="T47" i="5"/>
  <c r="T55" i="5"/>
  <c r="S71" i="5"/>
  <c r="T90" i="5"/>
  <c r="T95" i="5"/>
  <c r="T50" i="5"/>
  <c r="T66" i="5"/>
  <c r="T71" i="5"/>
  <c r="S91" i="5"/>
  <c r="T123" i="5"/>
  <c r="S123" i="5"/>
  <c r="T132"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61" i="5"/>
  <c r="T93" i="5"/>
  <c r="T317" i="5"/>
  <c r="T466" i="5"/>
  <c r="T259" i="5"/>
  <c r="T200" i="5"/>
  <c r="T497" i="5"/>
  <c r="T426" i="5"/>
  <c r="T52" i="5"/>
  <c r="T84" i="5"/>
  <c r="T378" i="5"/>
  <c r="T454" i="5"/>
  <c r="T355" i="5"/>
  <c r="T309" i="5"/>
  <c r="T256" i="5"/>
  <c r="T350" i="5"/>
  <c r="T414" i="5"/>
  <c r="T430" i="5"/>
  <c r="T482" i="5"/>
  <c r="T264" i="5"/>
  <c r="T342" i="5"/>
  <c r="T144" i="5"/>
  <c r="T115" i="5"/>
  <c r="T402" i="5"/>
  <c r="T34" i="5"/>
  <c r="T40" i="5"/>
  <c r="J1650" i="5" l="1"/>
  <c r="R1108" i="5"/>
  <c r="J797" i="5"/>
  <c r="R1287" i="5"/>
  <c r="J1711" i="5"/>
  <c r="E2009" i="5"/>
  <c r="X2009" i="5" s="1"/>
  <c r="R1799" i="5"/>
  <c r="J1428" i="5"/>
  <c r="H1630" i="5"/>
  <c r="I1630" i="5"/>
  <c r="J1630" i="5"/>
  <c r="H965" i="5"/>
  <c r="R1630" i="5"/>
  <c r="T42" i="5"/>
  <c r="T39" i="5"/>
  <c r="T36" i="5"/>
  <c r="S39" i="5"/>
  <c r="T38" i="5"/>
  <c r="S37" i="5"/>
  <c r="T37" i="5"/>
  <c r="T35" i="5"/>
  <c r="T30" i="5"/>
  <c r="T19" i="5"/>
  <c r="T6" i="5"/>
  <c r="S19" i="5"/>
  <c r="T5" i="5"/>
  <c r="T20" i="5"/>
  <c r="S18" i="5"/>
  <c r="S25" i="5"/>
  <c r="T21" i="5"/>
  <c r="T32" i="5"/>
  <c r="T27" i="5"/>
  <c r="T24" i="5"/>
  <c r="S26" i="5"/>
  <c r="S28" i="5"/>
  <c r="T18" i="5"/>
  <c r="T31" i="5"/>
  <c r="T26" i="5"/>
  <c r="S31" i="5"/>
  <c r="T29" i="5"/>
  <c r="S27" i="5"/>
  <c r="T23" i="5"/>
  <c r="T25" i="5"/>
  <c r="T22" i="5"/>
  <c r="T28" i="5"/>
  <c r="C11" i="6" l="1"/>
  <c r="C8" i="6"/>
  <c r="C9" i="6"/>
  <c r="C4" i="6"/>
  <c r="C10"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21" i="5"/>
  <c r="X147" i="5"/>
  <c r="X528" i="5"/>
  <c r="X385" i="5"/>
  <c r="X120" i="5"/>
  <c r="X544" i="5"/>
  <c r="X557" i="5"/>
  <c r="S530" i="5"/>
  <c r="X334" i="5"/>
  <c r="X354" i="5"/>
  <c r="S354" i="5"/>
  <c r="X316" i="5"/>
  <c r="X152" i="5"/>
  <c r="X212" i="5"/>
  <c r="X20" i="5"/>
  <c r="X231" i="5"/>
  <c r="X68" i="5"/>
  <c r="X327" i="5"/>
  <c r="X96" i="5"/>
  <c r="X239" i="5"/>
  <c r="X299" i="5"/>
  <c r="X196" i="5"/>
  <c r="X132" i="5"/>
  <c r="X232" i="5"/>
  <c r="X172" i="5"/>
  <c r="X351"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2"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F89" i="5"/>
  <c r="R744" i="5"/>
  <c r="F260" i="5"/>
  <c r="F765" i="5"/>
  <c r="H744" i="5"/>
  <c r="E560" i="5"/>
  <c r="H260" i="5"/>
  <c r="H2323" i="5"/>
  <c r="E101" i="5"/>
  <c r="R1327" i="5"/>
  <c r="E572" i="5"/>
  <c r="H560" i="5"/>
  <c r="F461" i="5"/>
  <c r="G1202" i="5"/>
  <c r="R1202" i="5"/>
  <c r="H572" i="5"/>
  <c r="I560" i="5"/>
  <c r="G260" i="5"/>
  <c r="F1663" i="5"/>
  <c r="J1202" i="5"/>
  <c r="G764" i="5"/>
  <c r="I572" i="5"/>
  <c r="J560" i="5"/>
  <c r="J295" i="5"/>
  <c r="I260" i="5"/>
  <c r="J870" i="5"/>
  <c r="F560" i="5"/>
  <c r="I101"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J113" i="5"/>
  <c r="F113" i="5"/>
  <c r="E263" i="5"/>
  <c r="I113" i="5"/>
  <c r="F263" i="5"/>
  <c r="F670" i="5"/>
  <c r="E113"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8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85"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F85" i="5"/>
  <c r="R85" i="5"/>
  <c r="J1840" i="5"/>
  <c r="H1694" i="5"/>
  <c r="E1315" i="5"/>
  <c r="X1315" i="5" s="1"/>
  <c r="J1084" i="5"/>
  <c r="I522" i="5"/>
  <c r="R437" i="5"/>
  <c r="I291" i="5"/>
  <c r="J85" i="5"/>
  <c r="T85" i="5" s="1"/>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F100"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E100"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E69"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F69" i="5"/>
  <c r="R6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J69" i="5"/>
  <c r="T69" i="5" s="1"/>
  <c r="I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G85"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G6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G113"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H101" i="5"/>
  <c r="J101" i="5"/>
  <c r="R101"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G101" i="5"/>
  <c r="I389" i="5"/>
  <c r="F389" i="5"/>
  <c r="G189" i="5"/>
  <c r="H100" i="5"/>
  <c r="I100" i="5"/>
  <c r="F913" i="5"/>
  <c r="H710" i="5"/>
  <c r="H425" i="5"/>
  <c r="H192" i="5"/>
  <c r="I2211" i="5"/>
  <c r="R2211" i="5"/>
  <c r="J2211" i="5"/>
  <c r="H2211" i="5"/>
  <c r="F2211" i="5"/>
  <c r="J2379" i="5"/>
  <c r="I2379" i="5"/>
  <c r="E2379" i="5"/>
  <c r="X2379" i="5" s="1"/>
  <c r="J1307" i="5"/>
  <c r="I1307" i="5"/>
  <c r="J1323" i="5"/>
  <c r="F1323" i="5"/>
  <c r="R41" i="5"/>
  <c r="H89" i="5"/>
  <c r="R89" i="5"/>
  <c r="E89" i="5"/>
  <c r="I89" i="5"/>
  <c r="J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H161" i="5"/>
  <c r="R161" i="5"/>
  <c r="J161" i="5"/>
  <c r="I161" i="5"/>
  <c r="F161" i="5"/>
  <c r="E161" i="5"/>
  <c r="G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H149" i="5"/>
  <c r="R149" i="5"/>
  <c r="J149" i="5"/>
  <c r="I149" i="5"/>
  <c r="F149" i="5"/>
  <c r="E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G14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J130" i="5"/>
  <c r="H130" i="5"/>
  <c r="F130" i="5"/>
  <c r="R130" i="5"/>
  <c r="I130" i="5"/>
  <c r="E130" i="5"/>
  <c r="R400" i="5"/>
  <c r="J400" i="5"/>
  <c r="I400" i="5"/>
  <c r="H400" i="5"/>
  <c r="F400" i="5"/>
  <c r="E400" i="5"/>
  <c r="G353" i="5"/>
  <c r="J202" i="5"/>
  <c r="H202" i="5"/>
  <c r="F202" i="5"/>
  <c r="I202" i="5"/>
  <c r="E202" i="5"/>
  <c r="R202" i="5"/>
  <c r="J114" i="5"/>
  <c r="H114" i="5"/>
  <c r="F114" i="5"/>
  <c r="R114" i="5"/>
  <c r="I114" i="5"/>
  <c r="E114" i="5"/>
  <c r="J102" i="5"/>
  <c r="H102" i="5"/>
  <c r="F102" i="5"/>
  <c r="R102" i="5"/>
  <c r="I102" i="5"/>
  <c r="E1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J118" i="5"/>
  <c r="H118" i="5"/>
  <c r="F118" i="5"/>
  <c r="E118" i="5"/>
  <c r="R118" i="5"/>
  <c r="I118" i="5"/>
  <c r="J138" i="5"/>
  <c r="H138" i="5"/>
  <c r="F138" i="5"/>
  <c r="I138" i="5"/>
  <c r="E138" i="5"/>
  <c r="R138" i="5"/>
  <c r="J190" i="5"/>
  <c r="H190" i="5"/>
  <c r="F190" i="5"/>
  <c r="R190" i="5"/>
  <c r="I190" i="5"/>
  <c r="E190" i="5"/>
  <c r="A25" i="6"/>
  <c r="B57" i="4"/>
  <c r="A40" i="6" s="1"/>
  <c r="B51" i="4"/>
  <c r="A35" i="6" s="1"/>
  <c r="B69" i="4"/>
  <c r="A50" i="6" s="1"/>
  <c r="B63" i="4"/>
  <c r="A45" i="6" s="1"/>
  <c r="F67" i="6"/>
  <c r="F31" i="6"/>
  <c r="F46" i="6"/>
  <c r="F41" i="6"/>
  <c r="F36" i="6"/>
  <c r="H36" i="6" s="1"/>
  <c r="D36" i="6" s="1"/>
  <c r="F51" i="6"/>
  <c r="H51" i="6" s="1"/>
  <c r="D51" i="6" s="1"/>
  <c r="J2477" i="5"/>
  <c r="I2477" i="5"/>
  <c r="E2477" i="5"/>
  <c r="X2477" i="5" s="1"/>
  <c r="R2477" i="5"/>
  <c r="H2477" i="5"/>
  <c r="G2477" i="5"/>
  <c r="F2477" i="5"/>
  <c r="F45" i="6"/>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J142" i="5"/>
  <c r="H142" i="5"/>
  <c r="F142" i="5"/>
  <c r="R142" i="5"/>
  <c r="I142" i="5"/>
  <c r="E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J122" i="5"/>
  <c r="H122" i="5"/>
  <c r="F122" i="5"/>
  <c r="R122" i="5"/>
  <c r="I122" i="5"/>
  <c r="E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J170" i="5"/>
  <c r="H170" i="5"/>
  <c r="F170" i="5"/>
  <c r="I170" i="5"/>
  <c r="E170" i="5"/>
  <c r="R170" i="5"/>
  <c r="J158" i="5"/>
  <c r="H158" i="5"/>
  <c r="F158" i="5"/>
  <c r="R158" i="5"/>
  <c r="I158" i="5"/>
  <c r="E158" i="5"/>
  <c r="J178" i="5"/>
  <c r="H178" i="5"/>
  <c r="F178" i="5"/>
  <c r="R178" i="5"/>
  <c r="I178" i="5"/>
  <c r="E178" i="5"/>
  <c r="J198" i="5"/>
  <c r="H198" i="5"/>
  <c r="F198" i="5"/>
  <c r="R198" i="5"/>
  <c r="I198" i="5"/>
  <c r="E198" i="5"/>
  <c r="J154" i="5"/>
  <c r="H154" i="5"/>
  <c r="F154" i="5"/>
  <c r="R154" i="5"/>
  <c r="I154" i="5"/>
  <c r="E154" i="5"/>
  <c r="G142" i="5"/>
  <c r="E306" i="5"/>
  <c r="J306" i="5"/>
  <c r="R306" i="5"/>
  <c r="H306" i="5"/>
  <c r="G306" i="5"/>
  <c r="F306" i="5"/>
  <c r="I306" i="5"/>
  <c r="J98" i="5"/>
  <c r="H98" i="5"/>
  <c r="F98" i="5"/>
  <c r="E98" i="5"/>
  <c r="R98" i="5"/>
  <c r="I98" i="5"/>
  <c r="G98" i="5"/>
  <c r="E310" i="5"/>
  <c r="J310" i="5"/>
  <c r="F310" i="5"/>
  <c r="R310" i="5"/>
  <c r="I310" i="5"/>
  <c r="H310" i="5"/>
  <c r="J186" i="5"/>
  <c r="H186" i="5"/>
  <c r="F186" i="5"/>
  <c r="R186" i="5"/>
  <c r="I186" i="5"/>
  <c r="E186"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J146" i="5"/>
  <c r="H146" i="5"/>
  <c r="F146" i="5"/>
  <c r="R146" i="5"/>
  <c r="I146" i="5"/>
  <c r="E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J162" i="5"/>
  <c r="H162" i="5"/>
  <c r="F162" i="5"/>
  <c r="R162" i="5"/>
  <c r="I162" i="5"/>
  <c r="E162" i="5"/>
  <c r="E337" i="5"/>
  <c r="R337" i="5"/>
  <c r="H337" i="5"/>
  <c r="F337" i="5"/>
  <c r="J337" i="5"/>
  <c r="I337" i="5"/>
  <c r="J150" i="5"/>
  <c r="H150" i="5"/>
  <c r="F150" i="5"/>
  <c r="E150" i="5"/>
  <c r="R150" i="5"/>
  <c r="I150" i="5"/>
  <c r="J210" i="5"/>
  <c r="I210" i="5"/>
  <c r="H210" i="5"/>
  <c r="F210" i="5"/>
  <c r="E210" i="5"/>
  <c r="R210" i="5"/>
  <c r="J166" i="5"/>
  <c r="H166" i="5"/>
  <c r="F166" i="5"/>
  <c r="R166" i="5"/>
  <c r="I166" i="5"/>
  <c r="E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G162" i="5"/>
  <c r="G150" i="5"/>
  <c r="J106" i="5"/>
  <c r="H106" i="5"/>
  <c r="F106" i="5"/>
  <c r="I106" i="5"/>
  <c r="E106" i="5"/>
  <c r="R106" i="5"/>
  <c r="G210" i="5"/>
  <c r="J126" i="5"/>
  <c r="H126" i="5"/>
  <c r="F126" i="5"/>
  <c r="R126" i="5"/>
  <c r="I126" i="5"/>
  <c r="E126" i="5"/>
  <c r="G166" i="5"/>
  <c r="J134" i="5"/>
  <c r="H134" i="5"/>
  <c r="F134" i="5"/>
  <c r="R134" i="5"/>
  <c r="I134" i="5"/>
  <c r="E134" i="5"/>
  <c r="E318" i="5"/>
  <c r="J318" i="5"/>
  <c r="F318" i="5"/>
  <c r="R318" i="5"/>
  <c r="I318" i="5"/>
  <c r="H318" i="5"/>
  <c r="J110" i="5"/>
  <c r="H110" i="5"/>
  <c r="F110" i="5"/>
  <c r="R110" i="5"/>
  <c r="I110" i="5"/>
  <c r="E110" i="5"/>
  <c r="S564" i="5"/>
  <c r="S410" i="5"/>
  <c r="S361" i="5"/>
  <c r="S224" i="5"/>
  <c r="S540" i="5"/>
  <c r="S119" i="5"/>
  <c r="S358" i="5"/>
  <c r="S144" i="5"/>
  <c r="S480" i="5"/>
  <c r="S147" i="5"/>
  <c r="S544" i="5"/>
  <c r="S115" i="5"/>
  <c r="S351" i="5"/>
  <c r="S176" i="5"/>
  <c r="S561" i="5"/>
  <c r="S457" i="5"/>
  <c r="S276" i="5"/>
  <c r="S220" i="5"/>
  <c r="S325" i="5"/>
  <c r="S309" i="5"/>
  <c r="S48" i="5"/>
  <c r="S371" i="5"/>
  <c r="S128" i="5"/>
  <c r="S54"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66" i="5"/>
  <c r="S369" i="5"/>
  <c r="S112" i="5"/>
  <c r="S349" i="5"/>
  <c r="S229" i="5"/>
  <c r="S160" i="5"/>
  <c r="S284" i="5"/>
  <c r="S84" i="5"/>
  <c r="S268" i="5"/>
  <c r="S131" i="5"/>
  <c r="S236" i="5"/>
  <c r="S107" i="5"/>
  <c r="S243" i="5"/>
  <c r="S78" i="5"/>
  <c r="T461" i="5"/>
  <c r="T560" i="5"/>
  <c r="T590" i="5"/>
  <c r="T304" i="5"/>
  <c r="T421" i="5"/>
  <c r="T277" i="5"/>
  <c r="T285" i="5"/>
  <c r="T586" i="5"/>
  <c r="T565" i="5"/>
  <c r="T484" i="5"/>
  <c r="T322" i="5"/>
  <c r="T274" i="5"/>
  <c r="T396" i="5"/>
  <c r="T500" i="5"/>
  <c r="T294" i="5"/>
  <c r="T262" i="5"/>
  <c r="T230" i="5"/>
  <c r="T499" i="5"/>
  <c r="T458" i="5"/>
  <c r="T551" i="5"/>
  <c r="T412" i="5"/>
  <c r="T98" i="5"/>
  <c r="T134" i="5"/>
  <c r="S490" i="5"/>
  <c r="S320" i="5"/>
  <c r="S454" i="5"/>
  <c r="S374" i="5"/>
  <c r="S502" i="5"/>
  <c r="S321" i="5"/>
  <c r="S481" i="5"/>
  <c r="S486" i="5"/>
  <c r="S588" i="5"/>
  <c r="S366" i="5"/>
  <c r="S528" i="5"/>
  <c r="S478" i="5"/>
  <c r="S232" i="5"/>
  <c r="S183" i="5"/>
  <c r="S288" i="5"/>
  <c r="S180" i="5"/>
  <c r="S108" i="5"/>
  <c r="S94" i="5"/>
  <c r="S529" i="5"/>
  <c r="S60" i="5"/>
  <c r="S397" i="5"/>
  <c r="S248" i="5"/>
  <c r="S343" i="5"/>
  <c r="S319" i="5"/>
  <c r="T295" i="5"/>
  <c r="T445" i="5"/>
  <c r="T437" i="5"/>
  <c r="T279" i="5"/>
  <c r="T301" i="5"/>
  <c r="T377" i="5"/>
  <c r="T173" i="5"/>
  <c r="T288" i="5"/>
  <c r="T400" i="5"/>
  <c r="T218" i="5"/>
  <c r="T440" i="5"/>
  <c r="T138" i="5"/>
  <c r="T194" i="5"/>
  <c r="T563" i="5"/>
  <c r="T547" i="5"/>
  <c r="T424" i="5"/>
  <c r="T356" i="5"/>
  <c r="T158" i="5"/>
  <c r="T420" i="5"/>
  <c r="S526" i="5"/>
  <c r="S139" i="5"/>
  <c r="S514" i="5"/>
  <c r="S592" i="5"/>
  <c r="S96" i="5"/>
  <c r="S132" i="5"/>
  <c r="S505" i="5"/>
  <c r="S156" i="5"/>
  <c r="S331" i="5"/>
  <c r="S449" i="5"/>
  <c r="S333" i="5"/>
  <c r="S203" i="5"/>
  <c r="S124" i="5"/>
  <c r="S151" i="5"/>
  <c r="S164" i="5"/>
  <c r="S116"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70" i="5"/>
  <c r="S498" i="5"/>
  <c r="S345" i="5"/>
  <c r="S510" i="5"/>
  <c r="S219" i="5"/>
  <c r="S501" i="5"/>
  <c r="S476" i="5"/>
  <c r="S324" i="5"/>
  <c r="S512" i="5"/>
  <c r="S556" i="5"/>
  <c r="S228" i="5"/>
  <c r="S385" i="5"/>
  <c r="S557" i="5"/>
  <c r="S485" i="5"/>
  <c r="S549" i="5"/>
  <c r="S292" i="5"/>
  <c r="S168" i="5"/>
  <c r="S136" i="5"/>
  <c r="S200" i="5"/>
  <c r="S517" i="5"/>
  <c r="S46" i="5"/>
  <c r="S207" i="5"/>
  <c r="S251" i="5"/>
  <c r="S256" i="5"/>
  <c r="S137" i="5"/>
  <c r="S90" i="5"/>
  <c r="S317" i="5"/>
  <c r="S247" i="5"/>
  <c r="T263" i="5"/>
  <c r="T187" i="5"/>
  <c r="T291" i="5"/>
  <c r="T101" i="5"/>
  <c r="T606" i="5"/>
  <c r="T161" i="5"/>
  <c r="T363" i="5"/>
  <c r="T464" i="5"/>
  <c r="T376" i="5"/>
  <c r="T353" i="5"/>
  <c r="T102" i="5"/>
  <c r="T488" i="5"/>
  <c r="T118" i="5"/>
  <c r="T122" i="5"/>
  <c r="T577" i="5"/>
  <c r="T607" i="5"/>
  <c r="T314" i="5"/>
  <c r="T170" i="5"/>
  <c r="T154" i="5"/>
  <c r="T306" i="5"/>
  <c r="T456" i="5"/>
  <c r="T587" i="5"/>
  <c r="T106" i="5"/>
  <c r="T472" i="5"/>
  <c r="T416" i="5"/>
  <c r="S545" i="5"/>
  <c r="S271" i="5"/>
  <c r="S542" i="5"/>
  <c r="S524" i="5"/>
  <c r="S316" i="5"/>
  <c r="S231" i="5"/>
  <c r="S239" i="5"/>
  <c r="S171" i="5"/>
  <c r="S172" i="5"/>
  <c r="S377" i="5"/>
  <c r="S329" i="5"/>
  <c r="S280" i="5"/>
  <c r="S272" i="5"/>
  <c r="S215" i="5"/>
  <c r="S216" i="5"/>
  <c r="S82" i="5"/>
  <c r="S105" i="5"/>
  <c r="S283" i="5"/>
  <c r="T417" i="5"/>
  <c r="T275" i="5"/>
  <c r="T328" i="5"/>
  <c r="T89" i="5"/>
  <c r="T594" i="5"/>
  <c r="T470" i="5"/>
  <c r="T507" i="5"/>
  <c r="T392" i="5"/>
  <c r="T290" i="5"/>
  <c r="T258" i="5"/>
  <c r="T226" i="5"/>
  <c r="T575" i="5"/>
  <c r="T532" i="5"/>
  <c r="T504" i="5"/>
  <c r="T326" i="5"/>
  <c r="T471" i="5"/>
  <c r="T515" i="5"/>
  <c r="T583" i="5"/>
  <c r="T344" i="5"/>
  <c r="T384" i="5"/>
  <c r="T365" i="5"/>
  <c r="T278" i="5"/>
  <c r="T246" i="5"/>
  <c r="T487" i="5"/>
  <c r="T552" i="5"/>
  <c r="S98" i="5"/>
  <c r="T146" i="5"/>
  <c r="T444" i="5"/>
  <c r="S264" i="5"/>
  <c r="S538" i="5"/>
  <c r="S518" i="5"/>
  <c r="S184" i="5"/>
  <c r="S548" i="5"/>
  <c r="S163" i="5"/>
  <c r="S336" i="5"/>
  <c r="S534" i="5"/>
  <c r="S308" i="5"/>
  <c r="S496" i="5"/>
  <c r="S120" i="5"/>
  <c r="S482" i="5"/>
  <c r="S77" i="5"/>
  <c r="S469" i="5"/>
  <c r="S296" i="5"/>
  <c r="S80" i="5"/>
  <c r="S76" i="5"/>
  <c r="S140" i="5"/>
  <c r="S513" i="5"/>
  <c r="S287" i="5"/>
  <c r="S44" i="5"/>
  <c r="S179" i="5"/>
  <c r="S52" i="5"/>
  <c r="S64" i="5"/>
  <c r="S88" i="5"/>
  <c r="S311" i="5"/>
  <c r="S74" i="5"/>
  <c r="S240" i="5"/>
  <c r="S305" i="5"/>
  <c r="T237" i="5"/>
  <c r="T303" i="5"/>
  <c r="T593" i="5"/>
  <c r="T114" i="5"/>
  <c r="T589" i="5"/>
  <c r="T520" i="5"/>
  <c r="T182" i="5"/>
  <c r="T214" i="5"/>
  <c r="T475" i="5"/>
  <c r="T340" i="5"/>
  <c r="T357" i="5"/>
  <c r="T142" i="5"/>
  <c r="T555" i="5"/>
  <c r="T579" i="5"/>
  <c r="T198" i="5"/>
  <c r="T495" i="5"/>
  <c r="T585" i="5"/>
  <c r="T452" i="5"/>
  <c r="T162" i="5"/>
  <c r="T166" i="5"/>
  <c r="T591" i="5"/>
  <c r="S335" i="5"/>
  <c r="S99" i="5"/>
  <c r="S553" i="5"/>
  <c r="S568" i="5"/>
  <c r="S152" i="5"/>
  <c r="S68" i="5"/>
  <c r="S299" i="5"/>
  <c r="S61" i="5"/>
  <c r="S62" i="5"/>
  <c r="S244" i="5"/>
  <c r="S252" i="5"/>
  <c r="S58" i="5"/>
  <c r="S204" i="5"/>
  <c r="S323" i="5"/>
  <c r="S525" i="5"/>
  <c r="S367" i="5"/>
  <c r="S379" i="5"/>
  <c r="S50"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S35" i="5"/>
  <c r="T41" i="5"/>
  <c r="S34" i="5"/>
  <c r="S38" i="5"/>
  <c r="S42" i="5"/>
  <c r="S36" i="5"/>
  <c r="S30" i="5"/>
  <c r="S23" i="5"/>
  <c r="S21" i="5"/>
  <c r="S5" i="5"/>
  <c r="S22" i="5"/>
  <c r="S20" i="5"/>
  <c r="S32" i="5"/>
  <c r="S29" i="5"/>
  <c r="S24" i="5"/>
  <c r="S6" i="5"/>
  <c r="H41" i="6" l="1"/>
  <c r="D41" i="6" s="1"/>
  <c r="V33" i="5"/>
  <c r="AB33" i="5"/>
  <c r="H45" i="6"/>
  <c r="D45" i="6" s="1"/>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C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S41" i="5"/>
  <c r="D26" i="6" l="1"/>
  <c r="C40" i="6"/>
  <c r="R33" i="5"/>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33" i="5"/>
  <c r="T14" i="5"/>
  <c r="T8" i="5"/>
  <c r="T15" i="5"/>
  <c r="T7" i="5"/>
  <c r="T12" i="5"/>
  <c r="T9" i="5"/>
  <c r="T13" i="5"/>
  <c r="T16" i="5"/>
  <c r="T11" i="5"/>
  <c r="T17" i="5"/>
  <c r="T10" i="5"/>
  <c r="X33" i="5" l="1"/>
  <c r="C68" i="6"/>
  <c r="X13" i="5"/>
  <c r="X10" i="5"/>
  <c r="D65" i="6"/>
  <c r="X9" i="5"/>
  <c r="X12" i="5"/>
  <c r="X14" i="5"/>
  <c r="X17" i="5"/>
  <c r="D66" i="6"/>
  <c r="C67" i="6"/>
  <c r="X11" i="5"/>
  <c r="X15" i="5"/>
  <c r="X8" i="5"/>
  <c r="X7" i="5"/>
  <c r="G69" i="6"/>
  <c r="H69" i="6" s="1"/>
  <c r="H70" i="6" s="1"/>
  <c r="D2" i="6" s="1"/>
  <c r="X16" i="5"/>
  <c r="D55" i="6"/>
  <c r="C55" i="6"/>
  <c r="D56" i="6"/>
  <c r="C56" i="6"/>
  <c r="S33" i="5"/>
  <c r="S7" i="5"/>
  <c r="S13" i="5"/>
  <c r="S16" i="5"/>
  <c r="S11" i="5"/>
  <c r="S14" i="5"/>
  <c r="S9" i="5"/>
  <c r="S12" i="5"/>
  <c r="S8" i="5"/>
  <c r="S10" i="5"/>
  <c r="S17"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<sst xmlns="http://schemas.openxmlformats.org/spreadsheetml/2006/main" count="22157" uniqueCount="15618">
  <si>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</si>
  <si>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</si>
  <si>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</si>
  <si>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</si>
  <si>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</si>
  <si>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</si>
  <si>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</si>
  <si>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</si>
  <si>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</si>
  <si>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</si>
  <si>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</si>
  <si>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</si>
  <si>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</si>
  <si>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</si>
  <si>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</si>
  <si>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</si>
  <si>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</si>
  <si>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</si>
  <si>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</si>
  <si>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</si>
  <si>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</si>
  <si>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</si>
  <si>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</si>
  <si>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</si>
  <si>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</si>
  <si>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</si>
  <si>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</si>
  <si>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</si>
  <si>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</si>
  <si>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</si>
  <si>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</si>
  <si>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</si>
  <si>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</si>
  <si>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</si>
  <si>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</si>
  <si>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</si>
  <si>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</si>
  <si>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</si>
  <si>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</si>
  <si>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</si>
  <si>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</si>
  <si>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</si>
  <si>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</si>
  <si>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</si>
  <si>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</si>
  <si>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</si>
  <si>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</si>
  <si>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</si>
  <si>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</si>
  <si>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</si>
  <si>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</si>
  <si>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</si>
  <si>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</si>
  <si>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</si>
  <si>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</si>
  <si>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</si>
  <si>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</si>
  <si>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</si>
  <si>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</si>
  <si>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</si>
  <si>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</si>
  <si>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</si>
  <si>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</si>
  <si>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</si>
  <si>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</si>
  <si>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</si>
  <si>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</si>
  <si>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</si>
  <si>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</si>
  <si>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</si>
  <si>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</si>
  <si>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</si>
  <si>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</si>
  <si>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</si>
  <si>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</si>
  <si>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</si>
  <si>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</si>
  <si>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</si>
  <si>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</si>
  <si>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</si>
  <si>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</si>
  <si>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</si>
  <si>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</si>
  <si>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</si>
  <si>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</si>
  <si>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</si>
  <si>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</si>
  <si>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</si>
  <si>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</si>
  <si>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</si>
  <si>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</si>
  <si>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</si>
  <si>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</si>
  <si>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</si>
  <si>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</si>
  <si>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</si>
  <si>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</si>
  <si>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</si>
  <si>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</si>
  <si>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</si>
  <si>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</si>
  <si>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</si>
  <si>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</si>
  <si>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</si>
  <si>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</si>
  <si>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</si>
  <si>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</si>
  <si>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</si>
  <si>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</si>
  <si>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</si>
  <si>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</si>
  <si>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</si>
  <si>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</si>
  <si>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</si>
  <si>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</si>
  <si>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</si>
  <si>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</si>
  <si>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</si>
  <si>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</si>
  <si>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</si>
  <si>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</si>
  <si>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</si>
  <si>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</si>
  <si>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</si>
  <si>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</si>
  <si>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</si>
  <si>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</si>
  <si>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</si>
  <si>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</si>
  <si>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</si>
  <si>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</si>
  <si>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</si>
  <si>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</si>
  <si>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</si>
  <si>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</si>
  <si>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</si>
  <si>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</si>
  <si>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</si>
  <si>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</si>
  <si>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</si>
  <si>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</si>
  <si>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</si>
  <si>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</si>
  <si>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</si>
  <si>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</si>
  <si>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</si>
  <si>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</si>
  <si>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</si>
  <si>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</si>
  <si>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</si>
  <si>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</si>
  <si>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</si>
  <si>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</si>
  <si>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</si>
  <si>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</si>
  <si>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</si>
  <si>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</si>
  <si>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</si>
  <si>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</si>
  <si>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</si>
  <si>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</si>
  <si>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</si>
  <si>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</si>
  <si>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</si>
  <si>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</si>
  <si>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</si>
  <si>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</si>
  <si>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</si>
  <si>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</si>
  <si>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</si>
  <si>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</si>
  <si>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</si>
  <si>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</si>
  <si>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</si>
  <si>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</si>
  <si>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</si>
  <si>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</si>
  <si>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</si>
  <si>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</si>
  <si>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</si>
  <si>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</si>
  <si>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</si>
  <si>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</si>
  <si>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</si>
  <si>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</si>
  <si>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</si>
  <si>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</si>
  <si>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</si>
  <si>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</si>
  <si>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</si>
  <si>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</si>
  <si>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</si>
  <si>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</si>
  <si>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</si>
  <si>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</si>
  <si>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</si>
  <si>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</si>
  <si>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</si>
  <si>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</si>
  <si>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</si>
  <si>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</si>
  <si>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</si>
  <si>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</si>
  <si>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</si>
  <si>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</si>
  <si>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</si>
  <si>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</si>
  <si>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</si>
  <si>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</si>
  <si>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</si>
  <si>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</si>
  <si>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</si>
  <si>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</si>
  <si>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</si>
  <si>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</si>
  <si>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</si>
  <si>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</si>
  <si>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</si>
  <si>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</si>
  <si>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</si>
  <si>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</si>
  <si>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</si>
  <si>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</si>
  <si>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</si>
  <si>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</si>
  <si>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</si>
  <si>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</si>
  <si>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</si>
  <si>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</si>
  <si>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</si>
  <si>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</si>
  <si>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</si>
  <si>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</si>
  <si>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</si>
  <si>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</si>
  <si>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</si>
  <si>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</si>
  <si>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</si>
  <si>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</si>
  <si>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</si>
  <si>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</si>
  <si>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</si>
  <si>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</si>
  <si>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</si>
  <si>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</si>
  <si>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</si>
  <si>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</si>
  <si>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</si>
  <si>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</si>
  <si>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</si>
  <si>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</si>
  <si>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</si>
  <si>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</si>
  <si>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</si>
  <si>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</si>
  <si>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</si>
  <si>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</si>
  <si>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</si>
  <si>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</si>
  <si>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</si>
  <si>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</si>
  <si>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</si>
  <si>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</si>
  <si>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</si>
  <si>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</si>
  <si>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</si>
  <si>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</si>
  <si>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</si>
  <si>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</si>
  <si>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</si>
  <si>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</si>
  <si>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</si>
  <si>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</si>
  <si>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</si>
  <si>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</si>
  <si>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</si>
  <si>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</si>
  <si>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</si>
  <si>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</si>
  <si>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</si>
  <si>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</si>
  <si>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</si>
  <si>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</si>
  <si>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</si>
  <si>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</si>
  <si>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</si>
  <si>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</si>
  <si>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</si>
  <si>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</si>
  <si>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</si>
  <si>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</si>
  <si>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</si>
  <si>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</si>
  <si>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</si>
  <si>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</si>
  <si>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</si>
  <si>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</si>
  <si>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</si>
  <si>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</si>
  <si>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</si>
  <si>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</si>
  <si>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</si>
  <si>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</si>
  <si>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</si>
  <si>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</si>
  <si>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</si>
  <si>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</si>
  <si>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</si>
  <si>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</si>
  <si>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</si>
  <si>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</si>
  <si>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</si>
  <si>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</si>
  <si>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</si>
  <si>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</si>
  <si>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</si>
  <si>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</si>
  <si>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</si>
  <si>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</si>
  <si>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</si>
  <si>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</si>
  <si>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</si>
  <si>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</si>
  <si>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</si>
  <si>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</si>
  <si>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</si>
  <si>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</si>
  <si>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</si>
  <si>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</si>
  <si>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</si>
  <si>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</si>
  <si>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</si>
  <si>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</si>
  <si>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</si>
  <si>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</si>
  <si>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</si>
  <si>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</si>
  <si>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</si>
  <si>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</si>
  <si>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</si>
  <si>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</si>
  <si>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</si>
  <si>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</si>
  <si>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</si>
  <si>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</si>
  <si>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</si>
  <si>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</si>
  <si>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</si>
  <si>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</si>
  <si>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</si>
  <si>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</si>
  <si>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</si>
  <si>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</si>
  <si>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</si>
  <si>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</si>
  <si>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</si>
  <si>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</si>
  <si>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</si>
  <si>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</si>
  <si>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</si>
  <si>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</si>
  <si>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</si>
  <si>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</si>
  <si>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</si>
  <si>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</si>
  <si>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</si>
  <si>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</si>
  <si>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</si>
  <si>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</si>
  <si>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</si>
  <si>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</si>
  <si>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</si>
  <si>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</si>
  <si>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</si>
  <si>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</si>
  <si>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</si>
  <si>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</si>
  <si>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</si>
  <si>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</si>
  <si>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</si>
  <si>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</si>
  <si>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</si>
  <si>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</si>
  <si>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</si>
  <si>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</si>
  <si>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</si>
  <si>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</si>
  <si>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</si>
  <si>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</si>
  <si>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</si>
  <si>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</si>
  <si>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</si>
  <si>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</si>
  <si>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</si>
  <si>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</si>
  <si>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</si>
  <si>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</si>
  <si>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</si>
  <si>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</si>
  <si>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</si>
  <si>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</si>
  <si>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</si>
  <si>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</si>
  <si>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</si>
  <si>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</si>
  <si>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</si>
  <si>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</si>
  <si>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</si>
  <si>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</si>
  <si>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</si>
  <si>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</si>
  <si>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</si>
  <si>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</si>
  <si>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</si>
  <si>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</si>
  <si>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</si>
  <si>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</si>
  <si>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</si>
  <si>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</si>
  <si>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</si>
  <si>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</si>
  <si>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</si>
  <si>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</si>
  <si>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</si>
  <si>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</si>
  <si>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</si>
  <si>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</si>
  <si>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</si>
  <si>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</si>
  <si>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</si>
  <si>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</si>
  <si>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</si>
  <si>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</si>
  <si>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</si>
  <si>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</si>
  <si>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</si>
  <si>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</si>
  <si>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</si>
  <si>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</si>
  <si>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</si>
  <si>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</si>
  <si>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</si>
  <si>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</si>
  <si>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</si>
  <si>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</si>
  <si>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</si>
  <si>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</si>
  <si>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</si>
  <si>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</si>
  <si>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</si>
  <si>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</si>
  <si>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</si>
  <si>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</si>
  <si>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</si>
  <si>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</si>
  <si>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</si>
  <si>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</si>
  <si>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</si>
  <si>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</si>
  <si>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</si>
  <si>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</si>
  <si>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</si>
  <si>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</si>
  <si>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</si>
  <si>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</si>
  <si>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</si>
  <si>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</si>
  <si>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</si>
  <si>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</si>
  <si>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</si>
  <si>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</si>
  <si>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</si>
  <si>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</si>
  <si>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</si>
  <si>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</si>
  <si>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</si>
  <si>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</si>
  <si>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</si>
  <si>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</si>
  <si>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</si>
  <si>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</si>
  <si>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</si>
  <si>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</si>
  <si>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</si>
  <si>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</si>
  <si>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</si>
  <si>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</si>
  <si>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</si>
  <si>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</si>
  <si>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</si>
  <si>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</si>
  <si>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</si>
  <si>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</si>
  <si>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</si>
  <si>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</si>
  <si>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</si>
  <si>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</si>
  <si>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</si>
  <si>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</si>
  <si>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</si>
  <si>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</si>
  <si>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</si>
  <si>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</si>
  <si>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</si>
  <si>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</si>
  <si>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</si>
  <si>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</si>
  <si>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</si>
  <si>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</si>
  <si>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</si>
  <si>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</si>
  <si>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</si>
  <si>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</si>
  <si>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</si>
  <si>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</si>
  <si>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</si>
  <si>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</si>
  <si>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</si>
  <si>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</si>
  <si>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</si>
  <si>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</si>
  <si>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</si>
  <si>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</si>
  <si>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</si>
  <si>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</si>
  <si>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</si>
  <si>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</si>
  <si>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</si>
  <si>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</si>
  <si>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</si>
  <si>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</si>
  <si>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</si>
  <si>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</si>
  <si>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</si>
  <si>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</si>
  <si>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</si>
  <si>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</si>
  <si>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</si>
  <si>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</si>
  <si>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</si>
  <si>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</si>
  <si>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</si>
  <si>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</si>
  <si>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</si>
  <si>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</si>
  <si>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</si>
  <si>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</si>
  <si>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</si>
  <si>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</si>
  <si>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</si>
  <si>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</si>
  <si>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</si>
  <si>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</si>
  <si>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</si>
  <si>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</si>
  <si>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</si>
  <si>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</si>
  <si>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</si>
  <si>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</si>
  <si>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</si>
  <si>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</si>
  <si>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</si>
  <si>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</si>
  <si>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</si>
  <si>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</si>
  <si>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</si>
  <si>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</si>
  <si>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</si>
  <si>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</si>
  <si>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</si>
  <si>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</si>
  <si>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</si>
  <si>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</si>
  <si>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</si>
  <si>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</si>
  <si>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</si>
  <si>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</si>
  <si>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</si>
  <si>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</si>
  <si>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</si>
  <si>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</si>
  <si>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</si>
  <si>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</si>
  <si>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</si>
  <si>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</si>
  <si>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</si>
  <si>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</si>
  <si>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</si>
  <si>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</si>
  <si>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</si>
  <si>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</si>
  <si>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</si>
  <si>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</si>
  <si>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</si>
  <si>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</si>
  <si>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</si>
  <si>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</si>
  <si>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</si>
  <si>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</si>
  <si>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</si>
  <si>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</si>
  <si>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</si>
  <si>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</si>
  <si>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</si>
  <si>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</si>
  <si>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</si>
  <si>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</si>
  <si>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</si>
  <si>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</si>
  <si>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</si>
  <si>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</si>
  <si>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</si>
  <si>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</si>
  <si>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</si>
  <si>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</si>
  <si>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</si>
  <si>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</si>
  <si>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</si>
  <si>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</si>
  <si>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</si>
  <si>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</si>
  <si>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</si>
  <si>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</si>
  <si>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</si>
  <si>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</si>
  <si>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</si>
  <si>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</si>
  <si>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</si>
  <si>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</si>
  <si>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</si>
  <si>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</si>
  <si>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</si>
  <si>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</si>
  <si>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</si>
  <si>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</si>
  <si>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</si>
  <si>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</si>
  <si>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</si>
  <si>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</si>
  <si>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</si>
  <si>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</si>
  <si>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</si>
  <si>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</si>
  <si>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</si>
  <si>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</si>
  <si>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</si>
  <si>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</si>
  <si>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</si>
  <si>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</si>
  <si>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</si>
  <si>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</si>
  <si>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</si>
  <si>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</si>
  <si>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</si>
  <si>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</si>
  <si>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</si>
  <si>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</si>
  <si>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</si>
  <si>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</si>
  <si>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</si>
  <si>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</si>
  <si>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</si>
  <si>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</si>
  <si>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</si>
  <si>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</si>
  <si>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</si>
  <si>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</si>
  <si>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</si>
  <si>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</si>
  <si>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</si>
  <si>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</si>
  <si>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</si>
  <si>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</si>
  <si>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</si>
  <si>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</si>
  <si>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</si>
  <si>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</si>
  <si>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</si>
  <si>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</si>
  <si>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</si>
  <si>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</si>
  <si>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</si>
  <si>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</si>
  <si>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</si>
  <si>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</si>
  <si>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</si>
  <si>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</si>
  <si>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</si>
  <si>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</si>
  <si>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</si>
  <si>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</si>
  <si>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</si>
  <si>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</si>
  <si>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</si>
  <si>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</si>
  <si>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</si>
  <si>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</si>
  <si>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</si>
  <si>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</si>
  <si>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</si>
  <si>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</si>
  <si>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</si>
  <si>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</si>
  <si>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</si>
  <si>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</si>
  <si>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</si>
  <si>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</si>
  <si>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</si>
  <si>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</si>
  <si>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</si>
  <si>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</si>
  <si>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</si>
  <si>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</si>
  <si>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</si>
  <si>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</si>
  <si>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</si>
  <si>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</si>
  <si>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</si>
  <si>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</si>
  <si>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</si>
  <si>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</si>
  <si>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</si>
  <si>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</si>
  <si>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</si>
  <si>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</si>
  <si>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</si>
  <si>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</si>
  <si>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</si>
  <si>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</si>
  <si>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</si>
  <si>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</si>
  <si>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</si>
  <si>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</si>
  <si>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</si>
  <si>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</si>
  <si>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</si>
  <si>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</si>
  <si>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</si>
  <si>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</si>
  <si>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</si>
  <si>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</si>
  <si>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</si>
  <si>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</si>
  <si>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</si>
  <si>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</si>
  <si>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</si>
  <si>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</si>
  <si>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</si>
  <si>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</si>
  <si>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</si>
  <si>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</si>
  <si>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</si>
  <si>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</si>
  <si>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</si>
  <si>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</si>
  <si>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</si>
  <si>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</si>
  <si>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</si>
  <si>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</si>
  <si>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</si>
  <si>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</si>
  <si>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</si>
  <si>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</si>
  <si>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</si>
  <si>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</si>
  <si>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</si>
  <si>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</si>
  <si>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</si>
  <si>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</si>
  <si>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</si>
  <si>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</si>
  <si>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</si>
  <si>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</si>
  <si>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</si>
  <si>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</si>
  <si>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</si>
  <si>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</si>
  <si>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</si>
  <si>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</si>
  <si>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</si>
  <si>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</si>
  <si>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</si>
  <si>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</si>
  <si>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</si>
  <si>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</si>
  <si>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</si>
  <si>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</si>
  <si>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</si>
  <si>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</si>
  <si>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</si>
  <si>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</si>
  <si>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</si>
  <si>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</si>
  <si>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</si>
  <si>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</si>
  <si>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</si>
  <si>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</si>
  <si>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</si>
  <si>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</si>
  <si>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</si>
  <si>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</si>
  <si>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</si>
  <si>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</si>
  <si>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</si>
  <si>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</si>
  <si>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</si>
  <si>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</si>
  <si>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</si>
  <si>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</si>
  <si>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</si>
  <si>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</si>
  <si>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</si>
  <si>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</si>
  <si>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</si>
  <si>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</si>
  <si>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</si>
  <si>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</si>
  <si>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</si>
  <si>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</si>
  <si>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</si>
  <si>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</si>
  <si>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</si>
  <si>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</si>
  <si>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</si>
  <si>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</si>
  <si>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</si>
  <si>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</si>
  <si>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</si>
  <si>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</si>
  <si>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</si>
  <si>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</si>
  <si>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</si>
  <si>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</si>
  <si>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</si>
  <si>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</si>
  <si>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</si>
  <si>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</si>
  <si>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</si>
  <si>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</si>
  <si>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</si>
  <si>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</si>
  <si>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</si>
  <si>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</si>
  <si>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</si>
  <si>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</si>
  <si>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</si>
  <si>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</si>
  <si>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</si>
  <si>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</si>
  <si>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</si>
  <si>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</si>
  <si>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</si>
  <si>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</si>
  <si>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</si>
  <si>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</si>
  <si>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</si>
  <si>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</si>
  <si>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</si>
  <si>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</si>
  <si>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</si>
  <si>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</si>
  <si>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</si>
  <si>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</si>
  <si>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</si>
  <si>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</si>
  <si>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</si>
  <si>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</si>
  <si>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</si>
  <si>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</si>
  <si>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</si>
  <si>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</si>
  <si>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</si>
  <si>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</si>
  <si>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</si>
  <si>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</si>
  <si>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</si>
  <si>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</si>
  <si>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</si>
  <si>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</si>
  <si>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</si>
  <si>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</si>
  <si>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</si>
  <si>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</si>
  <si>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</si>
  <si>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</si>
  <si>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</si>
  <si>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</si>
  <si>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</si>
  <si>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</si>
  <si>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</si>
  <si>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</si>
  <si>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</si>
  <si>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</si>
  <si>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</si>
  <si>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</si>
  <si>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</si>
  <si>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</si>
  <si>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</si>
  <si>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</si>
  <si>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</si>
  <si>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</si>
  <si>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</si>
  <si>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</si>
  <si>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</si>
  <si>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</si>
  <si>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</si>
  <si>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</si>
  <si>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</si>
  <si>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</si>
  <si>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</si>
  <si>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</si>
  <si>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</si>
  <si>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</si>
  <si>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</si>
  <si>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</si>
  <si>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</si>
  <si>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</si>
  <si>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</si>
  <si>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</si>
  <si>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</si>
  <si>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</si>
  <si>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</si>
  <si>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</si>
  <si>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</si>
  <si>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</si>
  <si>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</si>
  <si>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</si>
  <si>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</si>
  <si>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</si>
  <si>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</si>
  <si>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</si>
  <si>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</si>
  <si>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</si>
  <si>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</si>
  <si>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</si>
  <si>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</si>
  <si>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</si>
  <si>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</si>
  <si>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</si>
  <si>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</si>
  <si>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</si>
  <si>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</si>
  <si>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</si>
  <si>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</si>
  <si>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</si>
  <si>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</si>
  <si>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</si>
  <si>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</si>
  <si>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</si>
  <si>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</si>
  <si>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</si>
  <si>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</si>
  <si>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</si>
  <si>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</si>
  <si>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</si>
  <si>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</si>
  <si>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</si>
  <si>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</si>
  <si>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</si>
  <si>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</si>
  <si>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</si>
  <si>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</si>
  <si>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</si>
  <si>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</si>
  <si>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</si>
  <si>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</si>
  <si>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</si>
  <si>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</si>
  <si>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</si>
  <si>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</si>
  <si>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</si>
  <si>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</si>
  <si>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</si>
  <si>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</si>
  <si>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</si>
  <si>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</si>
  <si>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</si>
  <si>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</si>
  <si>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</si>
  <si>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</si>
  <si>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</si>
  <si>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</si>
  <si>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</si>
  <si>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</si>
  <si>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</si>
  <si>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</si>
  <si>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</si>
  <si>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</si>
  <si>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</si>
  <si>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</si>
  <si>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</si>
  <si>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</si>
  <si>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</si>
  <si>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</si>
  <si>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</si>
  <si>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</si>
  <si>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</si>
  <si>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</si>
  <si>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</si>
  <si>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</si>
  <si>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</si>
  <si>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</si>
  <si>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</si>
  <si>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</si>
  <si>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</si>
  <si>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</si>
  <si>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</si>
  <si>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</si>
  <si>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</si>
  <si>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</si>
  <si>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</si>
  <si>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</si>
  <si>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</si>
  <si>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</si>
  <si>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</si>
  <si>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</si>
  <si>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</si>
  <si>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</si>
  <si>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</si>
  <si>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</si>
  <si>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</si>
  <si>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</si>
  <si>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</si>
  <si>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</si>
  <si>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</si>
  <si>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</si>
  <si>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</si>
  <si>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</si>
  <si>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</si>
  <si>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</si>
  <si>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</si>
  <si>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</si>
  <si>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</si>
  <si>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</si>
  <si>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</si>
  <si>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</si>
  <si>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</si>
  <si>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</si>
  <si>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</si>
  <si>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</si>
  <si>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</si>
  <si>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</si>
  <si>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</si>
  <si>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</si>
  <si>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</si>
  <si>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</si>
  <si>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</si>
  <si>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</si>
  <si>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</si>
  <si>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</si>
  <si>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</si>
  <si>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</si>
  <si>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</si>
  <si>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</si>
  <si>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</si>
  <si>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</si>
  <si>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</si>
  <si>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</si>
  <si>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</si>
  <si>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</si>
  <si>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</si>
  <si>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</si>
  <si>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</si>
  <si>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</si>
  <si>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</si>
  <si>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</si>
  <si>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</si>
  <si>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</si>
  <si>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</si>
  <si>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</si>
  <si>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</si>
  <si>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</si>
  <si>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</si>
  <si>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</si>
  <si>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</si>
  <si>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</si>
  <si>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</si>
  <si>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</si>
  <si>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</si>
  <si>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</si>
  <si>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</si>
  <si>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</si>
  <si>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</si>
  <si>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</si>
  <si>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</si>
  <si>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</si>
  <si>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</si>
  <si>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</si>
  <si>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</si>
  <si>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</si>
  <si>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</si>
  <si>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</si>
  <si>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</si>
  <si>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</si>
  <si>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</si>
  <si>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</si>
  <si>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</si>
  <si>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</si>
  <si>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</si>
  <si>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</si>
  <si>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</si>
  <si>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</si>
  <si>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</si>
  <si>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</si>
  <si>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</si>
  <si>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</si>
  <si>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</si>
  <si>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</si>
  <si>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</si>
  <si>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</si>
  <si>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</si>
  <si>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</si>
  <si>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</si>
  <si>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</si>
  <si>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</si>
  <si>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</si>
  <si>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</si>
  <si>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</si>
  <si>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</si>
  <si>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</si>
  <si>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</si>
  <si>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</si>
  <si>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</si>
  <si>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</si>
  <si>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</si>
  <si>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</si>
  <si>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</si>
  <si>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</si>
  <si>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</si>
  <si>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</si>
  <si>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</si>
  <si>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</si>
  <si>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</si>
  <si>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</si>
  <si>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</si>
  <si>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</si>
  <si>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</si>
  <si>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</si>
  <si>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</si>
  <si>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</si>
  <si>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</si>
  <si>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</si>
  <si>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</si>
  <si>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</si>
  <si>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</si>
  <si>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</si>
  <si>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</si>
  <si>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</si>
  <si>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</si>
  <si>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</si>
  <si>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</si>
  <si>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</si>
  <si>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</si>
  <si>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</si>
  <si>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</si>
  <si>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</si>
  <si>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</si>
  <si>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</si>
  <si>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</si>
  <si>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</si>
  <si>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</si>
  <si>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</si>
  <si>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</si>
  <si>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</si>
  <si>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</si>
  <si>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</si>
  <si>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</si>
  <si>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</si>
  <si>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</si>
  <si>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</si>
  <si>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</si>
  <si>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</si>
  <si>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</si>
  <si>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</si>
  <si>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</si>
  <si>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</si>
  <si>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</si>
  <si>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</si>
  <si>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</si>
  <si>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</si>
  <si>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</si>
  <si>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</si>
  <si>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</si>
  <si>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</si>
  <si>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</si>
  <si>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</si>
  <si>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</si>
  <si>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</si>
  <si>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</si>
  <si>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</si>
  <si>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</si>
  <si>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</si>
  <si>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</si>
  <si>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</si>
  <si>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</si>
  <si>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</si>
  <si>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</si>
  <si>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</si>
  <si>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</si>
  <si>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</si>
  <si>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</si>
  <si>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</si>
  <si>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</si>
  <si>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</si>
  <si>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</si>
  <si>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</si>
  <si>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</si>
  <si>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</si>
  <si>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</si>
  <si>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</si>
  <si>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</si>
  <si>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</si>
  <si>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</si>
  <si>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</si>
  <si>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</si>
  <si>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</si>
  <si>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</si>
  <si>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</si>
  <si>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</si>
  <si>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</si>
  <si>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</si>
  <si>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</si>
  <si>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</si>
  <si>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</si>
  <si>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</si>
  <si>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</si>
  <si>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</si>
  <si>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</si>
  <si>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</si>
  <si>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</si>
  <si>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</si>
  <si>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</si>
  <si>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</si>
  <si>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</si>
  <si>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</si>
  <si>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</si>
  <si>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</si>
  <si>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</si>
  <si>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</si>
  <si>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</si>
  <si>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</si>
  <si>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</si>
  <si>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</si>
  <si>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</si>
  <si>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</si>
  <si>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</si>
  <si>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</si>
  <si>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</si>
  <si>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</si>
  <si>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</si>
  <si>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</si>
  <si>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</si>
  <si>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</si>
  <si>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</si>
  <si>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</si>
  <si>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</si>
  <si>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</si>
  <si>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</si>
  <si>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</si>
  <si>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</si>
  <si>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</si>
  <si>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</si>
  <si>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</si>
  <si>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</si>
  <si>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</si>
  <si>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</si>
  <si>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</si>
  <si>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</si>
  <si>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</si>
  <si>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</si>
  <si>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</si>
  <si>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</si>
  <si>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</si>
  <si>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</si>
  <si>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</si>
  <si>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</si>
  <si>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</si>
  <si>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</si>
  <si>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</si>
  <si>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</si>
  <si>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</si>
  <si>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</si>
  <si>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</si>
  <si>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</si>
  <si>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</si>
  <si>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</si>
  <si>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</si>
  <si>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</si>
  <si>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</si>
  <si>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</si>
  <si>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</si>
  <si>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</si>
  <si>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</si>
  <si>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</si>
  <si>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</si>
  <si>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</si>
  <si>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</si>
  <si>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</si>
  <si>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</si>
  <si>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</si>
  <si>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</si>
  <si>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</si>
  <si>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</si>
  <si>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</si>
  <si>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</si>
  <si>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</si>
  <si>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</si>
  <si>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</si>
  <si>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</si>
  <si>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</si>
  <si>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</si>
  <si>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</si>
  <si>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</si>
  <si>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</si>
  <si>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</si>
  <si>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</si>
  <si>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</si>
  <si>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</si>
  <si>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</si>
  <si>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</si>
  <si>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</si>
  <si>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</si>
  <si>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</si>
  <si>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</si>
  <si>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</si>
  <si>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</si>
  <si>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</si>
  <si>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</si>
  <si>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</si>
  <si>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</si>
  <si>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</si>
  <si>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</si>
  <si>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</si>
  <si>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</si>
  <si>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</si>
  <si>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</si>
  <si>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</si>
  <si>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</si>
  <si>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</si>
  <si>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</si>
  <si>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</si>
  <si>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</si>
  <si>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</si>
  <si>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</si>
  <si>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</si>
  <si>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</si>
  <si>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</si>
  <si>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</si>
  <si>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</si>
  <si>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</si>
  <si>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</si>
  <si>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</si>
  <si>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</si>
  <si>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</si>
  <si>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</si>
  <si>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</si>
  <si>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</si>
  <si>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</si>
  <si>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</si>
  <si>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</si>
  <si>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</si>
  <si>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</si>
  <si>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</si>
  <si>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</si>
  <si>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</si>
  <si>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</si>
  <si>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</si>
  <si>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</si>
  <si>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</si>
  <si>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</si>
  <si>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</si>
  <si>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</si>
  <si>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</si>
  <si>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</si>
  <si>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</si>
  <si>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</si>
  <si>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</si>
  <si>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</si>
  <si>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</si>
  <si>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</si>
  <si>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</si>
  <si>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</si>
  <si>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</si>
  <si>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</si>
  <si>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</si>
  <si>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</si>
  <si>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</si>
  <si>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</si>
  <si>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</si>
  <si>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</si>
  <si>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</si>
  <si>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</si>
  <si>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</si>
  <si>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</si>
  <si>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</si>
  <si>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</si>
  <si>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</si>
  <si>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</si>
  <si>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</si>
  <si>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</si>
  <si>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</si>
  <si>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</si>
  <si>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</si>
  <si>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</si>
  <si>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</si>
  <si>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</si>
  <si>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</si>
  <si>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</si>
  <si>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</si>
  <si>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</si>
  <si>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</si>
  <si>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</si>
  <si>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</si>
  <si>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</si>
  <si>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</si>
  <si>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</si>
  <si>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</si>
  <si>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</si>
  <si>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</si>
  <si>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</si>
  <si>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</si>
  <si>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</si>
  <si>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</si>
  <si>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</si>
  <si>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</si>
  <si>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</si>
  <si>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</si>
  <si>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</si>
  <si>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</si>
  <si>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</si>
  <si>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</si>
  <si>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</si>
  <si>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</si>
  <si>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</si>
  <si>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</si>
  <si>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</si>
  <si>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</si>
  <si>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</si>
  <si>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</si>
  <si>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</si>
  <si>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</si>
  <si>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</si>
  <si>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</si>
  <si>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</si>
  <si>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</si>
  <si>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</si>
  <si>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</si>
  <si>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</si>
  <si>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</si>
  <si>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</si>
  <si>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</si>
  <si>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</si>
  <si>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</si>
  <si>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</si>
  <si>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</si>
  <si>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</si>
  <si>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</si>
  <si>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</si>
  <si>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</si>
  <si>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</si>
  <si>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</si>
  <si>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</si>
  <si>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</si>
  <si>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</si>
  <si>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</si>
  <si>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</si>
  <si>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</si>
  <si>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</si>
  <si>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</si>
  <si>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</si>
  <si>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</si>
  <si>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</si>
  <si>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</si>
  <si>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</si>
  <si>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</si>
  <si>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</si>
  <si>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</si>
  <si>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</si>
  <si>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</si>
  <si>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</si>
  <si>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</si>
  <si>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</si>
  <si>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</si>
  <si>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</si>
  <si>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</si>
  <si>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</si>
  <si>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</si>
  <si>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</si>
  <si>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</si>
  <si>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</si>
  <si>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</si>
  <si>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</si>
  <si>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</si>
  <si>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</si>
  <si>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</si>
  <si>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</si>
  <si>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</si>
  <si>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</si>
  <si>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</si>
  <si>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</si>
  <si>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</si>
  <si>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</si>
  <si>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</si>
  <si>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</si>
  <si>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</si>
  <si>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</si>
  <si>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</si>
  <si>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</si>
  <si>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</si>
  <si>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</si>
  <si>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</si>
  <si>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</si>
  <si>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</si>
  <si>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</si>
  <si>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</si>
  <si>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</si>
  <si>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</si>
  <si>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</si>
  <si>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</si>
  <si>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</si>
  <si>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</si>
  <si>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</si>
  <si>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</si>
  <si>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</si>
  <si>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</si>
  <si>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</si>
  <si>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</si>
  <si>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</si>
  <si>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</si>
  <si>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</si>
  <si>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</si>
  <si>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</si>
  <si>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</si>
  <si>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</si>
  <si>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</si>
  <si>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</si>
  <si>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</si>
  <si>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</si>
  <si>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</si>
  <si>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</si>
  <si>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</si>
  <si>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</si>
  <si>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</si>
  <si>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</si>
  <si>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</si>
  <si>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</si>
  <si>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</si>
  <si>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</si>
  <si>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</si>
  <si>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</si>
  <si>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</si>
  <si>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</si>
  <si>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</si>
  <si>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</si>
  <si>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</si>
  <si>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</si>
  <si>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</si>
  <si>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</si>
  <si>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</si>
  <si>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</si>
  <si>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</si>
  <si>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</si>
  <si>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</si>
  <si>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</si>
  <si>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</si>
  <si>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</si>
  <si>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</si>
  <si>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</si>
  <si>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</si>
  <si>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</si>
  <si>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</si>
  <si>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</si>
  <si>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</si>
  <si>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</si>
  <si>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</si>
  <si>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</si>
  <si>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</si>
  <si>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</si>
  <si>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</si>
  <si>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</si>
  <si>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</si>
  <si>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</si>
  <si>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</si>
  <si>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</si>
  <si>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</si>
  <si>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</si>
  <si>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</si>
  <si>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</si>
  <si>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</si>
  <si>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</si>
  <si>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</si>
  <si>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</si>
  <si>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</si>
  <si>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</si>
  <si>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</si>
  <si>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</si>
  <si>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</si>
  <si>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</si>
  <si>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</si>
  <si>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</si>
  <si>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</si>
  <si>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</si>
  <si>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</si>
  <si>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</si>
  <si>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</si>
  <si>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</si>
  <si>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</si>
  <si>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</si>
  <si>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</si>
  <si>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</si>
  <si>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</si>
  <si>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</si>
  <si>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</si>
  <si>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</si>
  <si>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</si>
  <si>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</si>
  <si>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</si>
  <si>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</si>
  <si>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</si>
  <si>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</si>
  <si>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</si>
  <si>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</si>
  <si>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</si>
  <si>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</si>
  <si>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</si>
  <si>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</si>
  <si>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</si>
  <si>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</si>
  <si>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</si>
  <si>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</si>
  <si>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</si>
  <si>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</si>
  <si>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</si>
  <si>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</si>
  <si>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</si>
  <si>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</si>
  <si>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</si>
  <si>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</si>
  <si>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</si>
  <si>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</si>
  <si>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</si>
  <si>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</si>
  <si>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</si>
  <si>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</si>
  <si>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</si>
  <si>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</si>
  <si>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</si>
  <si>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</si>
  <si>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</si>
  <si>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</si>
  <si>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</si>
  <si>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</si>
  <si>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</si>
  <si>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</si>
  <si>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</si>
  <si>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</si>
  <si>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</si>
  <si>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</si>
  <si>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</si>
  <si>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</si>
  <si>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</si>
  <si>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</si>
  <si>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</si>
  <si>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</si>
  <si>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</si>
  <si>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</si>
  <si>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</si>
  <si>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</si>
  <si>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</si>
  <si>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</si>
  <si>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</si>
  <si>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</si>
  <si>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</si>
  <si>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</si>
  <si>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</si>
  <si>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</si>
  <si>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</si>
  <si>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</si>
  <si>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</si>
  <si>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</si>
  <si>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</si>
  <si>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</si>
  <si>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</si>
  <si>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</si>
  <si>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</si>
  <si>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</si>
  <si>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</si>
  <si>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</si>
  <si>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</si>
  <si>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</si>
  <si>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</si>
  <si>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</si>
  <si>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</si>
  <si>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</si>
  <si>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</si>
  <si>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</si>
  <si>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</si>
  <si>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</si>
  <si>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</si>
  <si>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</si>
  <si>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</si>
  <si>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</si>
  <si>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</si>
  <si>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</si>
  <si>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</si>
  <si>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</si>
  <si>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</si>
  <si>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</si>
  <si>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</si>
  <si>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</si>
  <si>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</si>
  <si>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</si>
  <si>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</si>
  <si>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</si>
  <si>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</si>
  <si>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</si>
  <si>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</si>
  <si>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</si>
  <si>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</si>
  <si>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</si>
  <si>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</si>
  <si>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</si>
  <si>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</si>
  <si>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</si>
  <si>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</si>
  <si>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</si>
  <si>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</si>
  <si>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</si>
  <si>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</si>
  <si>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</si>
  <si>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</si>
  <si>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</si>
  <si>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</si>
  <si>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</si>
  <si>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</si>
  <si>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</si>
  <si>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</si>
  <si>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</si>
  <si>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</si>
  <si>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</si>
  <si>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</si>
  <si>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</si>
  <si>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</si>
  <si>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</si>
  <si>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</si>
  <si>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</si>
  <si>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</si>
  <si>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</si>
  <si>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</si>
  <si>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</si>
  <si>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</si>
  <si>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</si>
  <si>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</si>
  <si>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</si>
  <si>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</si>
  <si>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</si>
  <si>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</si>
  <si>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</si>
  <si>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</si>
  <si>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</si>
  <si>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</si>
  <si>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</si>
  <si>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</si>
  <si>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</si>
  <si>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</si>
  <si>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</si>
  <si>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</si>
  <si>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</si>
  <si>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</si>
  <si>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</si>
  <si>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</si>
  <si>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</si>
  <si>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</si>
  <si>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</si>
  <si>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</si>
  <si>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</si>
  <si>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</si>
  <si>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</si>
  <si>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</si>
  <si>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</si>
  <si>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</si>
  <si>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</si>
  <si>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</si>
  <si>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</si>
  <si>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</si>
  <si>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</si>
  <si>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</si>
  <si>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</si>
  <si>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</si>
  <si>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</si>
  <si>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</si>
  <si>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</si>
  <si>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</si>
  <si>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</si>
  <si>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</si>
  <si>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</si>
  <si>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</si>
  <si>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</si>
  <si>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</si>
  <si>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</si>
  <si>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</si>
  <si>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</si>
  <si>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</si>
  <si>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</si>
  <si>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</si>
  <si>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</si>
  <si>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</si>
  <si>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</si>
  <si>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</si>
  <si>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</si>
  <si>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</si>
  <si>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</si>
  <si>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</si>
  <si>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</si>
  <si>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</si>
  <si>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</si>
  <si>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</si>
  <si>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</si>
  <si>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</si>
  <si>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</si>
  <si>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</si>
  <si>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</si>
  <si>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</si>
  <si>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</si>
  <si>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</si>
  <si>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</si>
  <si>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</si>
  <si>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</si>
  <si>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</si>
  <si>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</si>
  <si>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</si>
  <si>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</si>
  <si>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</si>
  <si>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</si>
  <si>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</si>
  <si>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</si>
  <si>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</si>
  <si>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</si>
  <si>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</si>
  <si>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</si>
  <si>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</si>
  <si>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</si>
  <si>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</si>
  <si>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</si>
  <si>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</si>
  <si>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</si>
  <si>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</si>
  <si>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</si>
  <si>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</si>
  <si>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</si>
  <si>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</si>
  <si>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</si>
  <si>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</si>
  <si>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</si>
  <si>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</si>
  <si>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</si>
  <si>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</si>
  <si>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</si>
  <si>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</si>
  <si>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</si>
  <si>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</si>
  <si>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</si>
  <si>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</si>
  <si>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</si>
  <si>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</si>
  <si>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</si>
  <si>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</si>
  <si>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</si>
  <si>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</si>
  <si>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</si>
  <si>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</si>
  <si>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</si>
  <si>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</si>
  <si>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</si>
  <si>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</si>
  <si>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</si>
  <si>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</si>
  <si>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</si>
  <si>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</si>
  <si>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</si>
  <si>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</si>
  <si>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</si>
  <si>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</si>
  <si>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</si>
  <si>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</si>
  <si>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</si>
  <si>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</si>
  <si>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</si>
  <si>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</si>
  <si>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</si>
  <si>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</si>
  <si>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</si>
  <si>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</si>
  <si>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</si>
  <si>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</si>
  <si>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</si>
  <si>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</si>
  <si>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</si>
  <si>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</si>
  <si>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</si>
  <si>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</si>
  <si>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</si>
  <si>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</si>
  <si>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</si>
  <si>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</si>
  <si>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</si>
  <si>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</si>
  <si>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</si>
  <si>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</si>
  <si>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</si>
  <si>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</si>
  <si>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</si>
  <si>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</si>
  <si>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</si>
  <si>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</si>
  <si>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</si>
  <si>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</si>
  <si>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</si>
  <si>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</si>
  <si>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</si>
  <si>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</si>
  <si>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</si>
  <si>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</si>
  <si>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</si>
  <si>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</si>
  <si>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</si>
  <si>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</si>
  <si>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</si>
  <si>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</si>
  <si>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</si>
  <si>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</si>
  <si>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</si>
  <si>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</si>
  <si>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</si>
  <si>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</si>
  <si>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</si>
  <si>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</si>
  <si>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</si>
  <si>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</si>
  <si>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</si>
  <si>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</si>
  <si>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</si>
  <si>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</si>
  <si>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</si>
  <si>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</si>
  <si>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</si>
  <si>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</si>
  <si>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</si>
  <si>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</si>
  <si>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</si>
  <si>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</si>
  <si>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</si>
  <si>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</si>
  <si>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</si>
  <si>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</si>
  <si>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</si>
  <si>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</si>
  <si>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</si>
  <si>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</si>
  <si>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</si>
  <si>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</si>
  <si>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</si>
  <si>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</si>
  <si>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</si>
  <si>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</si>
  <si>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</si>
  <si>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</si>
  <si>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</si>
  <si>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</si>
  <si>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</si>
  <si>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</si>
  <si>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</si>
  <si>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</si>
  <si>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</si>
  <si>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</si>
  <si>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</si>
  <si>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</si>
  <si>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</si>
  <si>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</si>
  <si>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</si>
  <si>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</si>
  <si>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</si>
  <si>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</si>
  <si>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</si>
  <si>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</si>
  <si>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</si>
  <si>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</si>
  <si>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</si>
  <si>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</si>
  <si>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</si>
  <si>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</si>
  <si>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</si>
  <si>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</si>
  <si>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</si>
  <si>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</si>
  <si>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</si>
  <si>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</si>
  <si>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</si>
  <si>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</si>
  <si>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</si>
  <si>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</si>
  <si>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</si>
  <si>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</si>
  <si>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</si>
  <si>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</si>
  <si>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</si>
  <si>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</si>
  <si>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</si>
  <si>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</si>
  <si>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</si>
  <si>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</si>
  <si>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</si>
  <si>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</si>
  <si>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</si>
  <si>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</si>
  <si>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</si>
  <si>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</si>
  <si>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</si>
  <si>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</si>
  <si>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</si>
  <si>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</si>
  <si>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</si>
  <si>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</si>
  <si>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</si>
  <si>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</si>
  <si>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</si>
  <si>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</si>
  <si>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</si>
  <si>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</si>
  <si>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</si>
  <si>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</si>
  <si>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</si>
  <si>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</si>
  <si>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</si>
  <si>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</si>
  <si>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</si>
  <si>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</si>
  <si>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</si>
  <si>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</si>
  <si>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</si>
  <si>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</si>
  <si>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</si>
  <si>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</si>
  <si>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</si>
  <si>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</si>
  <si>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</si>
  <si>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</si>
  <si>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</si>
  <si>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</si>
  <si>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</si>
  <si>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</si>
  <si>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</si>
  <si>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</si>
  <si>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</si>
  <si>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</si>
  <si>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</si>
  <si>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</si>
  <si>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</si>
  <si>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</si>
  <si>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</si>
  <si>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</si>
  <si>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</si>
  <si>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</si>
  <si>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</si>
  <si>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</si>
  <si>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</si>
  <si>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</si>
  <si>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</si>
  <si>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</si>
  <si>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</si>
  <si>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</si>
  <si>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</si>
  <si>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</si>
  <si>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</si>
  <si>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</si>
  <si>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</si>
  <si>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</si>
  <si>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</si>
  <si>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</si>
  <si>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</si>
  <si>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</si>
  <si>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</si>
  <si>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</si>
  <si>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</si>
  <si>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</si>
  <si>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</si>
  <si>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</si>
  <si>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</si>
  <si>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</si>
  <si>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</si>
  <si>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</si>
  <si>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</si>
  <si>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</si>
  <si>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</si>
  <si>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</si>
  <si>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</si>
  <si>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</si>
  <si>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</si>
  <si>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</si>
  <si>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</si>
  <si>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</si>
  <si>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</si>
  <si>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</si>
  <si>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</si>
  <si>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</si>
  <si>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</si>
  <si>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</si>
  <si>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</si>
  <si>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</si>
  <si>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</si>
  <si>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</si>
  <si>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</si>
  <si>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</si>
  <si>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</si>
  <si>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</si>
  <si>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</si>
  <si>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</si>
  <si>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</si>
  <si>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</si>
  <si>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</si>
  <si>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</si>
  <si>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</si>
  <si>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</si>
  <si>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</si>
  <si>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</si>
  <si>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</si>
  <si>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</si>
  <si>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</si>
  <si>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</si>
  <si>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</si>
  <si>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</si>
  <si>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</si>
  <si>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</si>
  <si>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</si>
  <si>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</si>
  <si>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</si>
  <si>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</si>
  <si>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</si>
  <si>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</si>
  <si>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</si>
  <si>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</si>
  <si>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</si>
  <si>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</si>
  <si>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</si>
  <si>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</si>
  <si>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</si>
  <si>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</si>
  <si>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</si>
  <si>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</si>
  <si>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</si>
  <si>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</si>
  <si>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</si>
  <si>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</si>
  <si>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</si>
  <si>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</si>
  <si>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</si>
  <si>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</si>
  <si>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</si>
  <si>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</si>
  <si>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</si>
  <si>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</si>
  <si>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</si>
  <si>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</si>
  <si>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</si>
  <si>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</si>
  <si>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</si>
  <si>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</si>
  <si>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</si>
  <si>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</si>
  <si>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</si>
  <si>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</si>
  <si>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</si>
  <si>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</si>
  <si>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</si>
  <si>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</si>
  <si>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</si>
  <si>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</si>
  <si>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</si>
  <si>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</si>
  <si>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</si>
  <si>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</si>
  <si>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</si>
  <si>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</si>
  <si>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</si>
  <si>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</si>
  <si>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</si>
  <si>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</si>
  <si>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</si>
  <si>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</si>
  <si>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</si>
  <si>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</si>
  <si>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</si>
  <si>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</si>
  <si>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</si>
  <si>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</si>
  <si>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</si>
  <si>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</si>
  <si>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</si>
  <si>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</si>
  <si>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</si>
  <si>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</si>
  <si>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</si>
  <si>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</si>
  <si>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</si>
  <si>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</si>
  <si>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</si>
  <si>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</si>
  <si>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</si>
  <si>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</si>
  <si>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</si>
  <si>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</si>
  <si>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</si>
  <si>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</si>
  <si>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</si>
  <si>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</si>
  <si>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</si>
  <si>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</si>
  <si>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</si>
  <si>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</si>
  <si>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</si>
  <si>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</si>
  <si>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</si>
  <si>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</si>
  <si>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</si>
  <si>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</si>
  <si>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</si>
  <si>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</si>
  <si>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</si>
  <si>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</si>
  <si>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</si>
  <si>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</si>
  <si>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</si>
  <si>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</si>
  <si>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</si>
  <si>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</si>
  <si>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</si>
  <si>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</si>
  <si>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</si>
  <si>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</si>
  <si>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</si>
  <si>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</si>
  <si>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</si>
  <si>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</si>
  <si>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</si>
  <si>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</si>
  <si>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</si>
  <si>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</si>
  <si>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</si>
  <si>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</si>
  <si>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</si>
  <si>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</si>
  <si>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</si>
  <si>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</si>
  <si>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</si>
  <si>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</si>
  <si>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</si>
  <si>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</si>
  <si>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</si>
  <si>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</si>
  <si>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</si>
  <si>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</si>
  <si>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</si>
  <si>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</si>
  <si>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</si>
  <si>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</si>
  <si>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</si>
  <si>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</si>
  <si>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</si>
  <si>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</si>
  <si>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</si>
  <si>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</si>
  <si>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</si>
  <si>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</si>
  <si>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</si>
  <si>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</si>
  <si>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</si>
  <si>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</si>
  <si>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</si>
  <si>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</si>
  <si>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</si>
  <si>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</si>
  <si>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</si>
  <si>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</si>
  <si>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</si>
  <si>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</si>
  <si>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</si>
  <si>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</si>
  <si>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</si>
  <si>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</si>
  <si>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</si>
  <si>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</si>
  <si>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</si>
  <si>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</si>
  <si>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</si>
  <si>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</si>
  <si>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</si>
  <si>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</si>
  <si>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</si>
  <si>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</si>
  <si>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</si>
  <si>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</si>
  <si>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</si>
  <si>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</si>
  <si>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</si>
  <si>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</si>
  <si>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</si>
  <si>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</si>
  <si>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</si>
  <si>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</si>
  <si>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</si>
  <si>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</si>
  <si>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</si>
  <si>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</si>
  <si>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</si>
  <si>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</si>
  <si>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</si>
  <si>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</si>
  <si>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</si>
  <si>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</si>
  <si>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</si>
  <si>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</si>
  <si>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</si>
  <si>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</si>
  <si>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</si>
  <si>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</si>
  <si>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</si>
  <si>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</si>
  <si>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</si>
  <si>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</si>
  <si>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</si>
  <si>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</si>
  <si>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</si>
  <si>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</si>
  <si>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</si>
  <si>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</si>
  <si>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</si>
  <si>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</si>
  <si>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</si>
  <si>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</si>
  <si>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</si>
  <si>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</si>
  <si>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</si>
  <si>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</si>
  <si>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</si>
  <si>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</si>
  <si>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</si>
  <si>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</si>
  <si>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</si>
  <si>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</si>
  <si>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</si>
  <si>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</si>
  <si>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</si>
  <si>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</si>
  <si>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</si>
  <si>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</si>
  <si>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</si>
  <si>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</si>
  <si>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</si>
  <si>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</si>
  <si>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</si>
  <si>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</si>
  <si>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</si>
  <si>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</si>
  <si>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</si>
  <si>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</si>
  <si>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</si>
  <si>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</si>
  <si>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</si>
  <si>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</si>
  <si>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</si>
  <si>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</si>
  <si>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</si>
  <si>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</si>
  <si>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</si>
  <si>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</si>
  <si>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</si>
  <si>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</si>
  <si>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</si>
  <si>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</si>
  <si>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</si>
  <si>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</si>
  <si>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</si>
  <si>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</si>
  <si>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</si>
  <si>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</si>
  <si>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</si>
  <si>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</si>
  <si>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</si>
  <si>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</si>
  <si>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</si>
  <si>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</si>
  <si>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</si>
  <si>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</si>
  <si>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</si>
  <si>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</si>
  <si>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</si>
  <si>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</si>
  <si>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</si>
  <si>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</si>
  <si>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</si>
  <si>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</si>
  <si>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</si>
  <si>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</si>
  <si>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</si>
  <si>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</si>
  <si>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</si>
  <si>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</si>
  <si>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</si>
  <si>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</si>
  <si>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</si>
  <si>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</si>
  <si>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</si>
  <si>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</si>
  <si>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</si>
  <si>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</si>
  <si>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</si>
  <si>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</si>
  <si>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</si>
  <si>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</si>
  <si>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</si>
  <si>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</si>
  <si>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</si>
  <si>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</si>
  <si>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</si>
  <si>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</si>
  <si>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</si>
  <si>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</si>
  <si>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</si>
  <si>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</si>
  <si>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</si>
  <si>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</si>
  <si>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</si>
  <si>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</si>
  <si>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</si>
  <si>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</si>
  <si>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</si>
  <si>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</si>
  <si>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</si>
  <si>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</si>
  <si>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</si>
  <si>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</si>
  <si>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</si>
  <si>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</si>
  <si>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</si>
  <si>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</si>
  <si>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</si>
  <si>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</si>
  <si>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</si>
  <si>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</si>
  <si>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</si>
  <si>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</si>
  <si>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</si>
  <si>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</si>
  <si>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</si>
  <si>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</si>
  <si>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</si>
  <si>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</si>
  <si>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</si>
  <si>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</si>
  <si>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</si>
  <si>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</si>
  <si>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</si>
  <si>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</si>
  <si>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</si>
  <si>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</si>
  <si>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</si>
  <si>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</si>
  <si>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</si>
  <si>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</si>
  <si>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</si>
  <si>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</si>
  <si>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</si>
  <si>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</si>
  <si>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</si>
  <si>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</si>
  <si>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</si>
  <si>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</si>
  <si>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</si>
  <si>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</si>
  <si>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</si>
  <si>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</si>
  <si>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</si>
  <si>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</si>
  <si>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</si>
  <si>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</si>
  <si>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</si>
  <si>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</si>
  <si>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</si>
  <si>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</si>
  <si>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</si>
  <si>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</si>
  <si>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</si>
  <si>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</si>
  <si>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</si>
  <si>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</si>
  <si>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</si>
  <si>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</si>
  <si>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</si>
  <si>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</si>
  <si>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</si>
  <si>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</si>
  <si>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</si>
  <si>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</si>
  <si>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</si>
  <si>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</si>
  <si>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</si>
  <si>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</si>
  <si>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</si>
  <si>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</si>
  <si>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</si>
  <si>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</si>
  <si>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</si>
  <si>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</si>
  <si>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</si>
  <si>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</si>
  <si>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</si>
  <si>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</si>
  <si>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</si>
  <si>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</si>
  <si>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</si>
  <si>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</si>
  <si>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</si>
  <si>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</si>
  <si>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</si>
  <si>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</si>
  <si>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</si>
  <si>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</si>
  <si>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</si>
  <si>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</si>
  <si>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</si>
  <si>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</si>
  <si>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</si>
  <si>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</si>
  <si>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</si>
  <si>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</si>
  <si>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</si>
  <si>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</si>
  <si>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</si>
  <si>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</si>
  <si>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</si>
  <si>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</si>
  <si>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</si>
  <si>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</si>
  <si>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</si>
  <si>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</si>
  <si>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</si>
  <si>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</si>
  <si>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</si>
  <si>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</si>
  <si>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</si>
  <si>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</si>
  <si>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</si>
  <si>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</si>
  <si>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</si>
  <si>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</si>
  <si>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</si>
  <si>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</si>
  <si>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</si>
  <si>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</si>
  <si>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</si>
  <si>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</si>
  <si>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</si>
  <si>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</si>
  <si>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</si>
  <si>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</si>
  <si>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</si>
  <si>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</si>
  <si>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</si>
  <si>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</si>
  <si>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</si>
  <si>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</si>
  <si>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</si>
  <si>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</si>
  <si>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</si>
  <si>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</si>
  <si>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</si>
  <si>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</si>
  <si>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</si>
  <si>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</si>
  <si>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</si>
  <si>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</si>
  <si>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</si>
  <si>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</si>
  <si>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</si>
  <si>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</si>
  <si>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</si>
  <si>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</si>
  <si>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</si>
  <si>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</si>
  <si>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</si>
  <si>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</si>
  <si>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</si>
  <si>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</si>
  <si>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</si>
  <si>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</si>
  <si>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</si>
  <si>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</si>
  <si>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</si>
  <si>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</si>
  <si>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</si>
  <si>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</si>
  <si>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</si>
  <si>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</si>
  <si>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</si>
  <si>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</si>
  <si>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</si>
  <si>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</si>
  <si>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</si>
  <si>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</si>
  <si>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</si>
  <si>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</si>
  <si>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</si>
  <si>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</si>
  <si>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</si>
  <si>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</si>
  <si>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</si>
  <si>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</si>
  <si>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</si>
  <si>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</si>
  <si>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</si>
  <si>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</si>
  <si>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</si>
  <si>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</si>
  <si>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</si>
  <si>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</si>
  <si>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</si>
  <si>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</si>
  <si>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</si>
  <si>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</si>
  <si>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</si>
  <si>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</si>
  <si>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</si>
  <si>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</si>
  <si>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</si>
  <si>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</si>
  <si>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</si>
  <si>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</si>
  <si>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</si>
  <si>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</si>
  <si>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</si>
  <si>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</si>
  <si>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</si>
  <si>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</si>
  <si>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</si>
  <si>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</si>
  <si>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</si>
  <si>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</si>
  <si>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</si>
  <si>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</si>
  <si>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</si>
  <si>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</si>
  <si>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</si>
  <si>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</si>
  <si>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</si>
  <si>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</si>
  <si>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</si>
  <si>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</si>
  <si>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</si>
  <si>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</si>
  <si>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</si>
  <si>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</si>
  <si>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</si>
  <si>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</si>
  <si>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</si>
  <si>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</si>
  <si>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</si>
  <si>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</si>
  <si>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</si>
  <si>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</si>
  <si>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</si>
  <si>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</si>
  <si>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</si>
  <si>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</si>
  <si>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</si>
  <si>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</si>
  <si>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</si>
  <si>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</si>
  <si>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</si>
  <si>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</si>
  <si>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</si>
  <si>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</si>
  <si>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</si>
  <si>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</si>
  <si>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</si>
  <si>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</si>
  <si>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</si>
  <si>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</si>
  <si>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</si>
  <si>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</si>
  <si>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</si>
  <si>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</si>
  <si>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</si>
  <si>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</si>
  <si>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</si>
  <si>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</si>
  <si>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</si>
  <si>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</si>
  <si>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</si>
  <si>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</si>
  <si>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</si>
  <si>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</si>
  <si>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</si>
  <si>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</si>
  <si>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</si>
  <si>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</si>
  <si>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</si>
  <si>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</si>
  <si>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</si>
  <si>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</si>
  <si>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</si>
  <si>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</si>
  <si>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</si>
  <si>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</si>
  <si>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</si>
  <si>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</si>
  <si>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</si>
  <si>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</si>
  <si>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</si>
  <si>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</si>
  <si>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</si>
  <si>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</si>
  <si>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</si>
  <si>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</si>
  <si>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</si>
  <si>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</si>
  <si>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</si>
  <si>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</si>
  <si>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</si>
  <si>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</si>
  <si>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</si>
  <si>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</si>
  <si>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</si>
  <si>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</si>
  <si>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</si>
  <si>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</si>
  <si>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</si>
  <si>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</si>
  <si>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</si>
  <si>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</si>
  <si>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</si>
  <si>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</si>
  <si>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</si>
  <si>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</si>
  <si>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</si>
  <si>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</si>
  <si>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</si>
  <si>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</si>
  <si>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</si>
  <si>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</si>
  <si>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</si>
  <si>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</si>
  <si>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</si>
  <si>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</si>
  <si>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</si>
  <si>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</si>
  <si>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</si>
  <si>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</si>
  <si>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</si>
  <si>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</si>
  <si>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</si>
  <si>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</si>
  <si>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</si>
  <si>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</si>
  <si>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</si>
  <si>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</si>
  <si>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</si>
  <si>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</si>
  <si>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</si>
  <si>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</si>
  <si>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</si>
  <si>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</si>
  <si>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</si>
  <si>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</si>
  <si>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</si>
  <si>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</si>
  <si>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</si>
  <si>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</si>
  <si>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</si>
  <si>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</si>
  <si>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</si>
  <si>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</si>
  <si>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</si>
  <si>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</si>
  <si>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</si>
  <si>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</si>
  <si>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</si>
  <si>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</si>
  <si>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</si>
  <si>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</si>
  <si>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</si>
  <si>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</si>
  <si>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</si>
  <si>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</si>
  <si>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</si>
  <si>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</si>
  <si>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</si>
  <si>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</si>
  <si>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</si>
  <si>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</si>
  <si>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</si>
  <si>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</si>
  <si>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</si>
  <si>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</si>
  <si>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</si>
  <si>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</si>
  <si>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</si>
  <si>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</si>
  <si>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</si>
  <si>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</si>
  <si>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</si>
  <si>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</si>
  <si>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</si>
  <si>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</si>
  <si>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</si>
  <si>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</si>
  <si>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</si>
  <si>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</si>
  <si>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</si>
  <si>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</si>
  <si>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</si>
  <si>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</si>
  <si>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</si>
  <si>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</si>
  <si>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</si>
  <si>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</si>
  <si>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</si>
  <si>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</si>
  <si>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</si>
  <si>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</si>
  <si>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</si>
  <si>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</si>
  <si>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</si>
  <si>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</si>
  <si>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</si>
  <si>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</si>
  <si>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</si>
  <si>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</si>
  <si>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</si>
  <si>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</si>
  <si>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</si>
  <si>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</si>
  <si>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</si>
  <si>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</si>
  <si>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</si>
  <si>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</si>
  <si>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</si>
  <si>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</si>
  <si>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</si>
  <si>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</si>
  <si>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</si>
  <si>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</si>
  <si>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</si>
  <si>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</si>
  <si>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</si>
  <si>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</si>
  <si>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</si>
  <si>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</si>
  <si>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</si>
  <si>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</si>
  <si>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</si>
  <si>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</si>
  <si>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</si>
  <si>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</si>
  <si>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</si>
  <si>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</si>
  <si>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</si>
  <si>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</si>
  <si>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</si>
  <si>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</si>
  <si>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</si>
  <si>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</si>
  <si>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</si>
  <si>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</si>
  <si>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</si>
  <si>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</si>
  <si>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</si>
  <si>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</si>
  <si>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</si>
  <si>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</si>
  <si>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</si>
  <si>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</si>
  <si>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</si>
  <si>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</si>
  <si>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</si>
  <si>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</si>
  <si>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</si>
  <si>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</si>
  <si>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</si>
  <si>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</si>
  <si>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</si>
  <si>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</si>
  <si>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</si>
  <si>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</si>
  <si>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</si>
  <si>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</si>
  <si>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</si>
  <si>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</si>
  <si>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</si>
  <si>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</si>
  <si>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</si>
  <si>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</si>
  <si>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</si>
  <si>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</si>
  <si>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</si>
  <si>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</si>
  <si>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</si>
  <si>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</si>
  <si>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</si>
  <si>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</si>
  <si>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</si>
  <si>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</si>
  <si>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</si>
  <si>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</si>
  <si>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</si>
  <si>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</si>
  <si>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</si>
  <si>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</si>
  <si>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</si>
  <si>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</si>
  <si>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</si>
  <si>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</si>
  <si>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</si>
  <si>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</si>
  <si>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</si>
  <si>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</si>
  <si>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</si>
  <si>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</si>
  <si>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</si>
  <si>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</si>
  <si>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</si>
  <si>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</si>
  <si>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</si>
  <si>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</si>
  <si>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</si>
  <si>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</si>
  <si>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</si>
  <si>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</si>
  <si>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</si>
  <si>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</si>
  <si>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</si>
  <si>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</si>
  <si>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</si>
  <si>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</si>
  <si>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</si>
  <si>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</si>
  <si>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</si>
  <si>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</si>
  <si>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</si>
  <si>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</si>
  <si>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</si>
  <si>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</si>
  <si>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</si>
  <si>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</si>
  <si>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</si>
  <si>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</si>
  <si>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</si>
  <si>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</si>
  <si>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</si>
  <si>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</si>
  <si>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</si>
  <si>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</si>
  <si>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</si>
  <si>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</si>
  <si>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</si>
  <si>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</si>
  <si>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</si>
  <si>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</si>
  <si>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</si>
  <si>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</si>
  <si>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</si>
  <si>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</si>
  <si>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</si>
  <si>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</si>
  <si>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</si>
  <si>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</si>
  <si>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</si>
  <si>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</si>
  <si>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</si>
  <si>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</si>
  <si>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</si>
  <si>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</si>
  <si>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</si>
  <si>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</si>
  <si>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</si>
  <si>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</si>
  <si>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</si>
  <si>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</si>
  <si>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</si>
  <si>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</si>
  <si>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</si>
  <si>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</si>
  <si>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</si>
  <si>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</si>
  <si>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</si>
  <si>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</si>
  <si>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</si>
  <si>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</si>
  <si>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</si>
  <si>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</si>
  <si>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</si>
  <si>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</si>
  <si>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</si>
  <si>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</si>
  <si>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</si>
  <si>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</si>
  <si>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</si>
  <si>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</si>
  <si>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</si>
  <si>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</si>
  <si>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</si>
  <si>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</si>
  <si>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</si>
  <si>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</si>
  <si>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</si>
  <si>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</si>
  <si>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</si>
  <si>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</si>
  <si>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</si>
  <si>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</si>
  <si>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</si>
  <si>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</si>
  <si>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</si>
  <si>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</si>
  <si>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</si>
  <si>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</si>
  <si>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</si>
  <si>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</si>
  <si>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</si>
  <si>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</si>
  <si>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</si>
  <si>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</si>
  <si>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</si>
  <si>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</si>
  <si>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</si>
  <si>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</si>
  <si>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</si>
  <si>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</si>
  <si>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</si>
  <si>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</si>
  <si>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</si>
  <si>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</si>
  <si>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</si>
  <si>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</si>
  <si>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</si>
  <si>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</si>
  <si>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</si>
  <si>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</si>
  <si>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</si>
  <si>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</si>
  <si>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</si>
  <si>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</si>
  <si>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</si>
  <si>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</si>
  <si>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</si>
  <si>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</si>
  <si>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</si>
  <si>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</si>
  <si>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</si>
  <si>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</si>
  <si>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</si>
  <si>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</si>
  <si>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</si>
  <si>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</si>
  <si>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</si>
  <si>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</si>
  <si>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</si>
  <si>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</si>
  <si>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</si>
  <si>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</si>
  <si>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</si>
  <si>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</si>
  <si>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</si>
  <si>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</si>
  <si>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</si>
  <si>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</si>
  <si>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</si>
  <si>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</si>
  <si>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</si>
  <si>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</si>
  <si>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</si>
  <si>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</si>
  <si>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</si>
  <si>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</si>
  <si>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</si>
  <si>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</si>
  <si>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</si>
  <si>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</si>
  <si>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</si>
  <si>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</si>
  <si>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</si>
  <si>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</si>
  <si>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</si>
  <si>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</si>
  <si>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</si>
  <si>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</si>
  <si>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</si>
  <si>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</si>
  <si>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</si>
  <si>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</si>
  <si>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</si>
  <si>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</si>
  <si>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</si>
  <si>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</si>
  <si>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</si>
  <si>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</si>
  <si>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</si>
  <si>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</si>
  <si>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</si>
  <si>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</si>
  <si>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</si>
  <si>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</si>
  <si>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</si>
  <si>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</si>
  <si>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</si>
  <si>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</si>
  <si>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</si>
  <si>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</si>
  <si>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</si>
  <si>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</si>
  <si>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</si>
  <si>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</si>
  <si>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</si>
  <si>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</si>
  <si>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</si>
  <si>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</si>
  <si>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</si>
  <si>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</si>
  <si>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</si>
  <si>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</si>
  <si>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</si>
  <si>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</si>
  <si>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</si>
  <si>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</si>
  <si>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</si>
  <si>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</si>
  <si>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</si>
  <si>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</si>
  <si>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</si>
  <si>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</si>
  <si>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</si>
  <si>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</si>
  <si>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</si>
  <si>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</si>
  <si>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</si>
  <si>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</si>
  <si>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</si>
  <si>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</si>
  <si>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</si>
  <si>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</si>
  <si>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</si>
  <si>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</si>
  <si>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</si>
  <si>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</si>
  <si>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</si>
  <si>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</si>
  <si>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</si>
  <si>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</si>
  <si>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</si>
  <si>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</si>
  <si>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</si>
  <si>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</si>
  <si>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</si>
  <si>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</si>
  <si>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</si>
  <si>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</si>
  <si>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</si>
  <si>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</si>
  <si>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</si>
  <si>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</si>
  <si>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</si>
  <si>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</si>
  <si>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</si>
  <si>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</si>
  <si>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</si>
  <si>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</si>
  <si>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</si>
  <si>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</si>
  <si>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</si>
  <si>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</si>
  <si>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</si>
  <si>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</si>
  <si>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</si>
  <si>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</si>
  <si>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</si>
  <si>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</si>
  <si>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</si>
  <si>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</si>
  <si>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</si>
  <si>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</si>
  <si>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</si>
  <si>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</si>
  <si>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</si>
  <si>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</si>
  <si>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</si>
  <si>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</si>
  <si>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</si>
  <si>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</si>
  <si>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</si>
  <si>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</si>
  <si>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</si>
  <si>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</si>
  <si>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</si>
  <si>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</si>
  <si>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</si>
  <si>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</si>
  <si>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</si>
  <si>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</si>
  <si>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</si>
  <si>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</si>
  <si>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</si>
  <si>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</si>
  <si>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</si>
  <si>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</si>
  <si>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</si>
  <si>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</si>
  <si>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</si>
  <si>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</si>
  <si>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</si>
  <si>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</si>
  <si>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</si>
  <si>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</si>
  <si>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</si>
  <si>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</si>
  <si>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</si>
  <si>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</si>
  <si>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</si>
  <si>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</si>
  <si>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</si>
  <si>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</si>
  <si>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</si>
  <si>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</si>
  <si>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</si>
  <si>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</si>
  <si>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</si>
  <si>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</si>
  <si>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</si>
  <si>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</si>
  <si>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</si>
  <si>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</si>
  <si>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</si>
  <si>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</si>
  <si>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</si>
  <si>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</si>
  <si>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</si>
  <si>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</si>
  <si>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</si>
  <si>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</si>
  <si>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</si>
  <si>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</si>
  <si>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</si>
  <si>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</si>
  <si>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</si>
  <si>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</si>
  <si>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</si>
  <si>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</si>
  <si>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</si>
  <si>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</si>
  <si>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</si>
  <si>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</si>
  <si>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</si>
  <si>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</si>
  <si>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</si>
  <si>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</si>
  <si>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</si>
  <si>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</si>
  <si>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</si>
  <si>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</si>
  <si>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</si>
  <si>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</si>
  <si>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</si>
  <si>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</si>
  <si>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</si>
  <si>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</si>
  <si>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</si>
  <si>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</si>
  <si>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</si>
  <si>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</si>
  <si>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</si>
  <si>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</si>
  <si>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</si>
  <si>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</si>
  <si>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</si>
  <si>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</si>
  <si>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</si>
  <si>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</si>
  <si>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</si>
  <si>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</si>
  <si>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</si>
  <si>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</si>
  <si>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</si>
  <si>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</si>
  <si>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</si>
  <si>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</si>
  <si>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</si>
  <si>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</si>
  <si>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</si>
  <si>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</si>
  <si>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</si>
  <si>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</si>
  <si>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</si>
  <si>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</si>
  <si>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</si>
  <si>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</si>
  <si>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</si>
  <si>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</si>
  <si>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</si>
  <si>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</si>
  <si>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</si>
  <si>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</si>
  <si>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</si>
  <si>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</si>
  <si>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</si>
  <si>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</si>
  <si>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</si>
  <si>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</si>
  <si>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</si>
  <si>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</si>
  <si>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</si>
  <si>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</si>
  <si>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</si>
  <si>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</si>
  <si>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</si>
  <si>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</si>
  <si>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</si>
  <si>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</si>
  <si>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</si>
  <si>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</si>
  <si>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</si>
  <si>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</si>
  <si>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</si>
  <si>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</si>
  <si>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</si>
  <si>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</si>
  <si>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</si>
  <si>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</si>
  <si>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</si>
  <si>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</si>
  <si>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</si>
  <si>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</si>
  <si>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</si>
  <si>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</si>
  <si>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</si>
  <si>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</si>
  <si>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</si>
  <si>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</si>
  <si>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</si>
  <si>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</si>
  <si>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</si>
  <si>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</si>
  <si>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</si>
  <si>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</si>
  <si>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</si>
  <si>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</si>
  <si>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</si>
  <si>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</si>
  <si>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</si>
  <si>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</si>
  <si>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</si>
  <si>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</si>
  <si>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</si>
  <si>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</si>
  <si>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</si>
  <si>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</si>
  <si>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</si>
  <si>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</si>
  <si>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</si>
  <si>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</si>
  <si>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</si>
  <si>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</si>
  <si>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</si>
  <si>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</si>
  <si>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</si>
  <si>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</si>
  <si>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</si>
  <si>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</si>
  <si>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</si>
  <si>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</si>
  <si>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</si>
  <si>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</si>
  <si>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</si>
  <si>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</si>
  <si>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</si>
  <si>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</si>
  <si>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</si>
  <si>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</si>
  <si>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</si>
  <si>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</si>
  <si>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</si>
  <si>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</si>
  <si>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</si>
  <si>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</si>
  <si>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</si>
  <si>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</si>
  <si>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</si>
  <si>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</si>
  <si>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</si>
  <si>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</si>
  <si>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</si>
  <si>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</si>
  <si>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</si>
  <si>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</si>
  <si>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</si>
  <si>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</si>
  <si>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</si>
  <si>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</si>
  <si>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</si>
  <si>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</si>
  <si>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</si>
  <si>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</si>
  <si>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</si>
  <si>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</si>
  <si>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</si>
  <si>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</si>
  <si>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</si>
  <si>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</si>
  <si>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</si>
  <si>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</si>
  <si>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</si>
  <si>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</si>
  <si>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</si>
  <si>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</si>
  <si>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</si>
  <si>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</si>
  <si>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</si>
  <si>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</si>
  <si>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</si>
  <si>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</si>
  <si>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</si>
  <si>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</si>
  <si>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</si>
  <si>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</si>
  <si>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</si>
  <si>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</si>
  <si>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</si>
  <si>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</si>
  <si>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</si>
  <si>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</si>
  <si>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</si>
  <si>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</si>
  <si>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</si>
  <si>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</si>
  <si>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</si>
  <si>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</si>
  <si>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</si>
  <si>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</si>
  <si>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</si>
  <si>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</si>
  <si>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</si>
  <si>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</si>
  <si>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</si>
  <si>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</si>
  <si>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</si>
  <si>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</si>
  <si>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</si>
  <si>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</si>
  <si>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</si>
  <si>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</si>
  <si>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</si>
  <si>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</si>
  <si>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</si>
  <si>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</si>
  <si>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</si>
  <si>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</si>
  <si>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</si>
  <si>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</si>
  <si>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</si>
  <si>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</si>
  <si>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</si>
  <si>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</si>
  <si>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</si>
  <si>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</si>
  <si>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</si>
  <si>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</si>
  <si>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</si>
  <si>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</si>
  <si>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</si>
  <si>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</si>
  <si>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</si>
  <si>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</si>
  <si>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</si>
  <si>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</si>
  <si>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</si>
  <si>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</si>
  <si>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</si>
  <si>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</si>
  <si>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</si>
  <si>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</si>
  <si>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</si>
  <si>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</si>
  <si>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</si>
  <si>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</si>
  <si>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</si>
  <si>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</si>
  <si>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</si>
  <si>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</si>
  <si>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</si>
  <si>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</si>
  <si>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</si>
  <si>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</si>
  <si>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</si>
  <si>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</si>
  <si>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</si>
  <si>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</si>
  <si>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</si>
  <si>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</si>
  <si>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</si>
  <si>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</si>
  <si>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</si>
  <si>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</si>
  <si>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</si>
  <si>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</si>
  <si>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</si>
  <si>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</si>
  <si>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</si>
  <si>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</si>
  <si>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</si>
  <si>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</si>
  <si>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</si>
  <si>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</si>
  <si>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</si>
  <si>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</si>
  <si>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</si>
  <si>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</si>
  <si>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</si>
  <si>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</si>
  <si>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</si>
  <si>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</si>
  <si>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</si>
  <si>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</si>
  <si>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</si>
  <si>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</si>
  <si>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</si>
  <si>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</si>
  <si>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</si>
  <si>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</si>
  <si>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</si>
  <si>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</si>
  <si>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</si>
  <si>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</si>
  <si>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</si>
  <si>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</si>
  <si>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</si>
  <si>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</si>
  <si>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</si>
  <si>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</si>
  <si>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</si>
  <si>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</si>
  <si>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</si>
  <si>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</si>
  <si>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</si>
  <si>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</si>
  <si>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</si>
  <si>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</si>
  <si>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</si>
  <si>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</si>
  <si>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</si>
  <si>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</si>
  <si>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</si>
  <si>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</si>
  <si>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</si>
  <si>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</si>
  <si>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</si>
  <si>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</si>
  <si>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</si>
  <si>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</si>
  <si>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</si>
  <si>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</si>
  <si>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</si>
  <si>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</si>
  <si>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</si>
  <si>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</si>
  <si>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</si>
  <si>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</si>
  <si>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</si>
  <si>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</si>
  <si>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</si>
  <si>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</si>
  <si>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</si>
  <si>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</si>
  <si>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</si>
  <si>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</si>
  <si>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</si>
  <si>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</si>
  <si>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</si>
  <si>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</si>
  <si>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</si>
  <si>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</si>
  <si>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</si>
  <si>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</si>
  <si>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</si>
  <si>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</si>
  <si>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</si>
  <si>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</si>
  <si>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</si>
  <si>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</si>
  <si>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</si>
  <si>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</si>
  <si>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</si>
  <si>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</si>
  <si>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</si>
  <si>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</si>
  <si>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</si>
  <si>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</si>
  <si>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</si>
  <si>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</si>
  <si>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</si>
  <si>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</si>
  <si>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</si>
  <si>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</si>
  <si>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</si>
  <si>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</si>
  <si>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</si>
  <si>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</si>
  <si>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</si>
  <si>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</si>
  <si>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</si>
  <si>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</si>
  <si>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</si>
  <si>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</si>
  <si>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</si>
  <si>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</si>
  <si>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</si>
  <si>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</si>
  <si>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</si>
  <si>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</si>
  <si>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</si>
  <si>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</si>
  <si>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</si>
  <si>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</si>
  <si>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</si>
  <si>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</si>
  <si>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</si>
  <si>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</si>
  <si>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</si>
  <si>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</si>
  <si>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</si>
  <si>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</si>
  <si>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</si>
  <si>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</si>
  <si>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</si>
  <si>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</si>
  <si>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</si>
  <si>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</si>
  <si>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</si>
  <si>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</si>
  <si>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</si>
  <si>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</si>
  <si>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</si>
  <si>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</si>
  <si>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</si>
  <si>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</si>
  <si>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</si>
  <si>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</si>
  <si>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</si>
  <si>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</si>
  <si>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</si>
  <si>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</si>
  <si>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</si>
  <si>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</si>
  <si>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</si>
  <si>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</si>
  <si>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</si>
  <si>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</si>
  <si>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</si>
  <si>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</si>
  <si>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</si>
  <si>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</si>
  <si>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</si>
  <si>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</si>
  <si>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</si>
  <si>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</si>
  <si>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</si>
  <si>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</si>
  <si>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</si>
  <si>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</si>
  <si>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</si>
  <si>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</si>
  <si>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</si>
  <si>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</si>
  <si>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</si>
  <si>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</si>
  <si>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</si>
  <si>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</si>
  <si>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</si>
  <si>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</si>
  <si>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</si>
  <si>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</si>
  <si>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</si>
  <si>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</si>
  <si>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</si>
  <si>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</si>
  <si>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</si>
  <si>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</si>
  <si>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</si>
  <si>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</si>
  <si>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</si>
  <si>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</si>
  <si>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</si>
  <si>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</si>
  <si>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</si>
  <si>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</si>
  <si>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</si>
  <si>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</si>
  <si>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</si>
  <si>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</si>
  <si>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</si>
  <si>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</si>
  <si>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</si>
  <si>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</si>
  <si>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</si>
  <si>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</si>
  <si>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</si>
  <si>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</si>
  <si>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</si>
  <si>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</si>
  <si>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</si>
  <si>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</si>
  <si>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</si>
  <si>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</si>
  <si>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</si>
  <si>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</si>
  <si>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</si>
  <si>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</si>
  <si>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</si>
  <si>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</si>
  <si>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</si>
  <si>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</si>
  <si>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</si>
  <si>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</si>
  <si>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</si>
  <si>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</si>
  <si>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</si>
  <si>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</si>
  <si>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</si>
  <si>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</si>
  <si>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</si>
  <si>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</si>
  <si>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</si>
  <si>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</si>
  <si>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</si>
  <si>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</si>
  <si>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</si>
  <si>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</si>
  <si>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</si>
  <si>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</si>
  <si>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</si>
  <si>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</si>
  <si>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</si>
  <si>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</si>
  <si>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</si>
  <si>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</si>
  <si>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</si>
  <si>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</si>
  <si>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</si>
  <si>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</si>
  <si>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</si>
  <si>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</si>
  <si>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</si>
  <si>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</si>
  <si>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</si>
  <si>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</si>
  <si>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</si>
  <si>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</si>
  <si>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</si>
  <si>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</si>
  <si>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</si>
  <si>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</si>
  <si>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</si>
  <si>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</si>
  <si>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</si>
  <si>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</si>
  <si>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</si>
  <si>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</si>
  <si>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</si>
  <si>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</si>
  <si>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</si>
  <si>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</si>
  <si>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</si>
  <si>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</si>
  <si>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</si>
  <si>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</si>
  <si>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</si>
  <si>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</si>
  <si>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</si>
  <si>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</si>
  <si>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</si>
  <si>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</si>
  <si>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</si>
  <si>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</si>
  <si>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</si>
  <si>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</si>
  <si>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</si>
  <si>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</si>
  <si>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</si>
  <si>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</si>
  <si>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</si>
  <si>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</si>
  <si>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</si>
  <si>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</si>
  <si>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</si>
  <si>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</si>
  <si>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</si>
  <si>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</si>
  <si>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</si>
  <si>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</si>
  <si>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</si>
  <si>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</si>
  <si>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</si>
  <si>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</si>
  <si>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</si>
  <si>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</si>
  <si>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</si>
  <si>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</si>
  <si>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</si>
  <si>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</si>
  <si>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</si>
  <si>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</si>
  <si>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</si>
  <si>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</si>
  <si>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</si>
  <si>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</si>
  <si>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</si>
  <si>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</si>
  <si>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</si>
  <si>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</si>
  <si>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</si>
  <si>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</si>
  <si>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</si>
  <si>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</si>
  <si>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</si>
  <si>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</si>
  <si>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</si>
  <si>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</si>
  <si>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</si>
  <si>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</si>
  <si>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</si>
  <si>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</si>
  <si>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</si>
  <si>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</si>
  <si>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</si>
  <si>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</si>
  <si>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</si>
  <si>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</si>
  <si>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</si>
  <si>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</si>
  <si>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</si>
  <si>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</si>
  <si>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</si>
  <si>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</si>
  <si>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</si>
  <si>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</si>
  <si>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</si>
  <si>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</si>
  <si>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</si>
  <si>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</si>
  <si>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</si>
  <si>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</si>
  <si>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</si>
  <si>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</si>
  <si>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</si>
  <si>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</si>
  <si>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</si>
  <si>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</si>
  <si>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</si>
  <si>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</si>
  <si>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</si>
  <si>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</si>
  <si>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</si>
  <si>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</si>
  <si>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</si>
  <si>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</si>
  <si>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</si>
  <si>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</si>
  <si>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</si>
  <si>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</si>
  <si>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</si>
  <si>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</si>
  <si>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</si>
  <si>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</si>
  <si>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</si>
  <si>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</si>
  <si>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</si>
  <si>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</si>
  <si>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</si>
  <si>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</si>
  <si>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</si>
  <si>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</si>
  <si>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</si>
  <si>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</si>
  <si>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</si>
  <si>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</si>
  <si>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</si>
  <si>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</si>
  <si>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</si>
  <si>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</si>
  <si>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</si>
  <si>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</si>
  <si>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</si>
  <si>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</si>
  <si>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</si>
  <si>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</si>
  <si>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</si>
  <si>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</si>
  <si>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</si>
  <si>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</si>
  <si>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</si>
  <si>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</si>
  <si>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</si>
  <si>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</si>
  <si>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</si>
  <si>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</si>
  <si>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</si>
  <si>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</si>
  <si>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</si>
  <si>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</si>
  <si>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</si>
  <si>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</si>
  <si>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</si>
  <si>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</si>
  <si>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</si>
  <si>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</si>
  <si>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</si>
  <si>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</si>
  <si>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</si>
  <si>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</si>
  <si>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</si>
  <si>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</si>
  <si>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</si>
  <si>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</si>
  <si>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</si>
  <si>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</si>
  <si>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</si>
  <si>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</si>
  <si>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</si>
  <si>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</si>
  <si>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</si>
  <si>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</si>
  <si>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</si>
  <si>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</si>
  <si>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</si>
  <si>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</si>
  <si>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</si>
  <si>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</si>
  <si>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</si>
  <si>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</si>
  <si>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</si>
  <si>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</si>
  <si>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</si>
  <si>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</si>
  <si>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</si>
  <si>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</si>
  <si>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</si>
  <si>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</si>
  <si>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</si>
  <si>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</si>
  <si>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</si>
  <si>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</si>
  <si>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</si>
  <si>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</si>
  <si>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</si>
  <si>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</si>
  <si>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</si>
  <si>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</si>
  <si>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</si>
  <si>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</si>
  <si>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</si>
  <si>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</si>
  <si>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</si>
  <si>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</si>
  <si>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</si>
  <si>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</si>
  <si>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</si>
  <si>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</si>
  <si>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</si>
  <si>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</si>
  <si>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</si>
  <si>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</si>
  <si>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</si>
  <si>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</si>
  <si>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</si>
  <si>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</si>
  <si>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</si>
  <si>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</si>
  <si>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</si>
  <si>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</si>
  <si>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</si>
  <si>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</si>
  <si>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</si>
  <si>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</si>
  <si>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</si>
  <si>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</si>
  <si>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</si>
  <si>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</si>
  <si>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</si>
  <si>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</si>
  <si>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</si>
  <si>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</si>
  <si>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</si>
  <si>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</si>
  <si>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</si>
  <si>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</si>
  <si>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</si>
  <si>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</si>
  <si>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</si>
  <si>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</si>
  <si>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</si>
  <si>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</si>
  <si>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</si>
  <si>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</si>
  <si>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</si>
  <si>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</si>
  <si>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</si>
  <si>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</si>
  <si>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</si>
  <si>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</si>
  <si>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</si>
  <si>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</si>
  <si>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</si>
  <si>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</si>
  <si>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</si>
  <si>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</si>
  <si>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</si>
  <si>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</si>
  <si>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</si>
  <si>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</si>
  <si>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</si>
  <si>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</si>
  <si>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</si>
  <si>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</si>
  <si>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</si>
  <si>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</si>
  <si>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</si>
  <si>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</si>
  <si>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</si>
  <si>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</si>
  <si>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</si>
  <si>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</si>
  <si>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</si>
  <si>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</si>
  <si>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</si>
  <si>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</si>
  <si>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</si>
  <si>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</si>
  <si>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</si>
  <si>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</si>
  <si>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</si>
  <si>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</si>
  <si>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</si>
  <si>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</si>
  <si>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</si>
  <si>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</si>
  <si>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</si>
  <si>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</si>
  <si>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</si>
  <si>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</si>
  <si>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</si>
  <si>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</si>
  <si>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</si>
  <si>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</si>
  <si>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</si>
  <si>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</si>
  <si>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</si>
  <si>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</si>
  <si>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</si>
  <si>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</si>
  <si>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</si>
  <si>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</si>
  <si>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</si>
  <si>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</si>
  <si>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</si>
  <si>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</si>
  <si>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</si>
  <si>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</si>
  <si>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</si>
  <si>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</si>
  <si>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</si>
  <si>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</si>
  <si>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</si>
  <si>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</si>
  <si>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</si>
  <si>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</si>
  <si>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</si>
  <si>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</si>
  <si>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</si>
  <si>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</si>
  <si>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</si>
  <si>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</si>
  <si>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</si>
  <si>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</si>
  <si>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</si>
  <si>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</si>
  <si>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</si>
  <si>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</si>
  <si>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</si>
  <si>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</si>
  <si>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</si>
  <si>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</si>
  <si>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</si>
  <si>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</si>
  <si>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</si>
  <si>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</si>
  <si>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</si>
  <si>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</si>
  <si>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</si>
  <si>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</si>
  <si>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</si>
  <si>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</si>
  <si>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</si>
  <si>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</si>
  <si>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</si>
  <si>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</si>
  <si>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</si>
  <si>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</si>
  <si>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</si>
  <si>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</si>
  <si>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</si>
  <si>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</si>
  <si>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</si>
  <si>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</si>
  <si>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</si>
  <si>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</si>
  <si>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</si>
  <si>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</si>
  <si>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</si>
  <si>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</si>
  <si>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</si>
  <si>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</si>
  <si>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</si>
  <si>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</si>
  <si>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</si>
  <si>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</si>
  <si>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</si>
  <si>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</si>
  <si>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</si>
  <si>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</si>
  <si>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</si>
  <si>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</si>
  <si>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</si>
  <si>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</si>
  <si>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</si>
  <si>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</si>
  <si>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</si>
  <si>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</si>
  <si>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</si>
  <si>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</si>
  <si>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</si>
  <si>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</si>
  <si>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</si>
  <si>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</si>
  <si>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</si>
  <si>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</si>
  <si>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</si>
  <si>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</si>
  <si>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</si>
  <si>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</si>
  <si>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</si>
  <si>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</si>
  <si>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</si>
  <si>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</si>
  <si>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</si>
  <si>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</si>
  <si>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</si>
  <si>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</si>
  <si>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</si>
  <si>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</si>
  <si>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</si>
  <si>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</si>
  <si>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</si>
  <si>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</si>
  <si>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</si>
  <si>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</si>
  <si>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</si>
  <si>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</si>
  <si>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</si>
  <si>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</si>
  <si>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</si>
  <si>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</si>
  <si>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</si>
  <si>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</si>
  <si>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</si>
  <si>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</si>
  <si>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</si>
  <si>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</si>
  <si>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</si>
  <si>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</si>
  <si>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</si>
  <si>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</si>
  <si>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</si>
  <si>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</si>
  <si>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</si>
  <si>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</si>
  <si>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</si>
  <si>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</si>
  <si>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</si>
  <si>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</si>
  <si>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</si>
  <si>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</si>
  <si>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</si>
  <si>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</si>
  <si>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</si>
  <si>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</si>
  <si>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</si>
  <si>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</si>
  <si>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</si>
  <si>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</si>
  <si>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</si>
  <si>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</si>
  <si>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</si>
  <si>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</si>
  <si>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</si>
  <si>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</si>
  <si>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</si>
  <si>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</si>
  <si>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</si>
  <si>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</si>
  <si>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</si>
  <si>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</si>
  <si>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</si>
  <si>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</si>
  <si>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</si>
  <si>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</si>
  <si>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</si>
  <si>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</si>
  <si>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</si>
  <si>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</si>
  <si>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</si>
  <si>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</si>
  <si>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</si>
  <si>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</si>
  <si>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</si>
  <si>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</si>
  <si>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</si>
  <si>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</si>
  <si>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</si>
  <si>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</si>
  <si>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</si>
  <si>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</si>
  <si>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</si>
  <si>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</si>
  <si>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</si>
  <si>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</si>
  <si>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</si>
  <si>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</si>
  <si>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</si>
  <si>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</si>
  <si>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</si>
  <si>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</si>
  <si>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</si>
  <si>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</si>
  <si>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</si>
  <si>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</si>
  <si>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</si>
  <si>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</si>
  <si>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</si>
  <si>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</si>
  <si>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</si>
  <si>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</si>
  <si>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</si>
  <si>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</si>
  <si>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</si>
  <si>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</si>
  <si>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</si>
  <si>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</si>
  <si>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</si>
  <si>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</si>
  <si>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</si>
  <si>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</si>
  <si>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</si>
  <si>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</si>
  <si>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</si>
  <si>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</si>
  <si>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</si>
  <si>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</si>
  <si>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</si>
  <si>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</si>
  <si>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</si>
  <si>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</si>
  <si>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</si>
  <si>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</si>
  <si>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</si>
  <si>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</si>
  <si>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</si>
  <si>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</si>
  <si>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</si>
  <si>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</si>
  <si>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</si>
  <si>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</si>
  <si>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</si>
  <si>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</si>
  <si>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</si>
  <si>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</si>
  <si>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</si>
  <si>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</si>
  <si>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</si>
  <si>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</si>
  <si>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</si>
  <si>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</si>
  <si>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</si>
  <si>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</si>
  <si>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</si>
  <si>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</si>
  <si>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</si>
  <si>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</si>
  <si>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</si>
  <si>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</si>
  <si>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</si>
  <si>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</si>
  <si>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</si>
  <si>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</si>
  <si>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</si>
  <si>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</si>
  <si>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</si>
  <si>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</si>
  <si>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</si>
  <si>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</si>
  <si>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</si>
  <si>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</si>
  <si>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</si>
  <si>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</si>
  <si>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</si>
  <si>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</si>
  <si>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</si>
  <si>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</si>
  <si>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</si>
  <si>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</si>
  <si>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</si>
  <si>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</si>
  <si>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</si>
  <si>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</si>
  <si>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</si>
  <si>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</si>
  <si>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</si>
  <si>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</si>
  <si>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</si>
  <si>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</si>
  <si>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</si>
  <si>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</si>
  <si>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</si>
  <si>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</si>
  <si>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</si>
  <si>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</si>
  <si>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</si>
  <si>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</si>
  <si>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</si>
  <si>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</si>
  <si>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</si>
  <si>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</si>
  <si>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</si>
  <si>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</si>
  <si>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</si>
  <si>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</si>
  <si>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</si>
  <si>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</si>
  <si>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</si>
  <si>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</si>
  <si>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</si>
  <si>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</si>
  <si>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</si>
  <si>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</si>
  <si>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</si>
  <si>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</si>
  <si>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</si>
  <si>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</si>
  <si>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</si>
  <si>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</si>
  <si>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</si>
  <si>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</si>
  <si>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</si>
  <si>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</si>
  <si>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</si>
  <si>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</si>
  <si>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</si>
  <si>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</si>
  <si>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</si>
  <si>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</si>
  <si>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</si>
  <si>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</si>
  <si>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</si>
  <si>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</si>
  <si>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</si>
  <si>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</si>
  <si>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</si>
  <si>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</si>
  <si>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</si>
  <si>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</si>
  <si>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</si>
  <si>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</si>
  <si>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</si>
  <si>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</si>
  <si>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</si>
  <si>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</si>
  <si>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</si>
  <si>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</si>
  <si>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</si>
  <si>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</si>
  <si>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</si>
  <si>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</si>
  <si>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</si>
  <si>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</si>
  <si>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</si>
  <si>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</si>
  <si>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</si>
  <si>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</si>
  <si>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</si>
  <si>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</si>
  <si>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</si>
  <si>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</si>
  <si>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</si>
  <si>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</si>
  <si>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</si>
  <si>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</si>
  <si>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</si>
  <si>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</si>
  <si>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</si>
  <si>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</si>
  <si>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</si>
  <si>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</si>
  <si>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</si>
  <si>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</si>
  <si>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</si>
  <si>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</si>
  <si>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</si>
  <si>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</si>
  <si>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</si>
  <si>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</si>
  <si>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</si>
  <si>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</si>
  <si>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</si>
  <si>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</si>
  <si>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</si>
  <si>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</si>
  <si>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</si>
  <si>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</si>
  <si>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</si>
  <si>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</si>
  <si>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</si>
  <si>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</si>
  <si>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</si>
  <si>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</si>
  <si>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</si>
  <si>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</si>
  <si>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</si>
  <si>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</si>
  <si>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</si>
  <si>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</si>
  <si>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</si>
  <si>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</si>
  <si>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</si>
  <si>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</si>
  <si>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</si>
  <si>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</si>
  <si>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</si>
  <si>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</si>
  <si>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</si>
  <si>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</si>
  <si>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</si>
  <si>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</si>
  <si>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</si>
  <si>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</si>
  <si>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</si>
  <si>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</si>
  <si>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</si>
  <si>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</si>
  <si>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</si>
  <si>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</si>
  <si>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</si>
  <si>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</si>
  <si>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</si>
  <si>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</si>
  <si>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</si>
  <si>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</si>
  <si>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</si>
  <si>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</si>
  <si>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</si>
  <si>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</si>
  <si>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</si>
  <si>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</si>
  <si>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</si>
  <si>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</si>
  <si>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</si>
  <si>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</si>
  <si>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</si>
  <si>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</si>
  <si>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</si>
  <si>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</si>
  <si>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</si>
  <si>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</si>
  <si>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</si>
  <si>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</si>
  <si>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</si>
  <si>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</si>
  <si>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</si>
  <si>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</si>
  <si>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</si>
  <si>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</si>
  <si>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</si>
  <si>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</si>
  <si>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</si>
  <si>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</si>
  <si>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</si>
  <si>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</si>
  <si>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</si>
  <si>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</si>
  <si>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</si>
  <si>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</si>
  <si>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</si>
  <si>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</si>
  <si>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</si>
  <si>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</si>
  <si>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</si>
  <si>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</si>
  <si>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</si>
  <si>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</si>
  <si>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</si>
  <si>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</si>
  <si>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</si>
  <si>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</si>
  <si>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</si>
  <si>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</si>
  <si>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</si>
  <si>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</si>
  <si>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</si>
  <si>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</si>
  <si>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</si>
  <si>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</si>
  <si>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</si>
  <si>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</si>
  <si>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</si>
  <si>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</si>
  <si>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</si>
  <si>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</si>
  <si>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</si>
  <si>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</si>
  <si>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</si>
  <si>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</si>
  <si>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</si>
  <si>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</si>
  <si>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</si>
  <si>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</si>
  <si>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</si>
  <si>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</si>
  <si>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</si>
  <si>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</si>
  <si>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</si>
  <si>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</si>
  <si>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</si>
  <si>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</si>
  <si>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</si>
  <si>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</si>
  <si>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</si>
  <si>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</si>
  <si>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</si>
  <si>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</si>
  <si>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</si>
  <si>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</si>
  <si>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</si>
  <si>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</si>
  <si>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</si>
  <si>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</si>
  <si>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</si>
  <si>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</si>
  <si>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</si>
  <si>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</si>
  <si>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</si>
  <si>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</si>
  <si>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</si>
  <si>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</si>
  <si>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</si>
  <si>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</si>
  <si>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</si>
  <si>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</si>
  <si>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</si>
  <si>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</si>
  <si>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</si>
  <si>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</si>
  <si>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</si>
  <si>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</si>
  <si>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</si>
  <si>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</si>
  <si>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</si>
  <si>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</si>
  <si>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</si>
  <si>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</si>
  <si>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</si>
  <si>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</si>
  <si>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</si>
  <si>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</si>
  <si>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</si>
  <si>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</si>
  <si>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</si>
  <si>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</si>
  <si>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</si>
  <si>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</si>
  <si>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</si>
  <si>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</si>
  <si>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</si>
  <si>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</si>
  <si>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</si>
  <si>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</si>
  <si>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</si>
  <si>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</si>
  <si>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</si>
  <si>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</si>
  <si>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</si>
  <si>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</si>
  <si>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</si>
  <si>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</si>
  <si>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</si>
  <si>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</si>
  <si>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</si>
  <si>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</si>
  <si>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</si>
  <si>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</si>
  <si>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</si>
  <si>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</si>
  <si>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</si>
  <si>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</si>
  <si>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</si>
  <si>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</si>
  <si>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</si>
  <si>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</si>
  <si>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</si>
  <si>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</si>
  <si>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</si>
  <si>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</si>
  <si>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</si>
  <si>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</si>
  <si>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</si>
  <si>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</si>
  <si>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</si>
  <si>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</si>
  <si>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</si>
  <si>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</si>
  <si>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</si>
  <si>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</si>
  <si>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</si>
  <si>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</si>
  <si>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</si>
  <si>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</si>
  <si>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</si>
  <si>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</si>
  <si>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</si>
  <si>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</si>
  <si>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</si>
  <si>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</si>
  <si>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</si>
  <si>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</si>
  <si>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</si>
  <si>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</si>
  <si>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</si>
  <si>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</si>
  <si>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</si>
  <si>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</si>
  <si>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</si>
  <si>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</si>
  <si>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</si>
  <si>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</si>
  <si>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</si>
  <si>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</si>
  <si>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</si>
  <si>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</si>
  <si>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</si>
  <si>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</si>
  <si>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</si>
  <si>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</si>
  <si>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</si>
  <si>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</si>
  <si>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</si>
  <si>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</si>
  <si>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</si>
  <si>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</si>
  <si>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</si>
  <si>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</si>
  <si>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</si>
  <si>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</si>
  <si>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</si>
  <si>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</si>
  <si>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</si>
  <si>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</si>
  <si>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</si>
  <si>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</si>
  <si>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</si>
  <si>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</si>
  <si>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</si>
  <si>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</si>
  <si>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</si>
  <si>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</si>
  <si>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</si>
  <si>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</si>
  <si>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</si>
  <si>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</si>
  <si>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</si>
  <si>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</si>
  <si>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</si>
  <si>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</si>
  <si>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</si>
  <si>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</si>
  <si>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</si>
  <si>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</si>
  <si>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</si>
  <si>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</si>
  <si>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</si>
  <si>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</si>
  <si>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</si>
  <si>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</si>
  <si>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</si>
  <si>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</si>
  <si>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</si>
  <si>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</si>
  <si>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</si>
  <si>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</si>
  <si>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</si>
  <si>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</si>
  <si>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</si>
  <si>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</si>
  <si>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</si>
  <si>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</si>
  <si>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</si>
  <si>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</si>
  <si>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</si>
  <si>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</si>
  <si>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</si>
  <si>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</si>
  <si>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</si>
  <si>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</si>
  <si>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</si>
  <si>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</si>
  <si>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</si>
  <si>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</si>
  <si>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</si>
  <si>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</si>
  <si>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</si>
  <si>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</si>
  <si>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</si>
  <si>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</si>
  <si>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</si>
  <si>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</si>
  <si>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</si>
  <si>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</si>
  <si>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</si>
  <si>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</si>
  <si>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</si>
  <si>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</si>
  <si>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</si>
  <si>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</si>
  <si>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</si>
  <si>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</si>
  <si>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</si>
  <si>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</si>
  <si>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</si>
  <si>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</si>
  <si>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</si>
  <si>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</si>
  <si>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</si>
  <si>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</si>
  <si>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</si>
  <si>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</si>
  <si>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</si>
  <si>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</si>
  <si>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</si>
  <si>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</si>
  <si>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</si>
  <si>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</si>
  <si>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</si>
  <si>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</si>
  <si>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</si>
  <si>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</si>
  <si>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</si>
  <si>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</si>
  <si>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</si>
  <si>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</si>
  <si>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</si>
  <si>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</si>
  <si>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</si>
  <si>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</si>
  <si>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</si>
  <si>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</si>
  <si>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</si>
  <si>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</si>
  <si>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</si>
  <si>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</si>
  <si>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</si>
  <si>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</si>
  <si>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</si>
  <si>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</si>
  <si>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</si>
  <si>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</si>
  <si>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</si>
  <si>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</si>
  <si>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</si>
  <si>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</si>
  <si>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</si>
  <si>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</si>
  <si>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</si>
  <si>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</si>
  <si>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</si>
  <si>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</si>
  <si>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</si>
  <si>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</si>
  <si>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</si>
  <si>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</si>
  <si>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</si>
  <si>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</si>
  <si>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</si>
  <si>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</si>
  <si>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</si>
  <si>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</si>
  <si>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</si>
  <si>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</si>
  <si>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</si>
  <si>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</si>
  <si>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</si>
  <si>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</si>
  <si>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</si>
  <si>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</si>
  <si>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</si>
  <si>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</si>
  <si>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</si>
  <si>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</si>
  <si>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</si>
  <si>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</si>
  <si>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</si>
  <si>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</si>
  <si>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</si>
  <si>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</si>
  <si>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</si>
  <si>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</si>
  <si>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</si>
  <si>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</si>
  <si>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</si>
  <si>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</si>
  <si>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</si>
  <si>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</si>
  <si>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</si>
  <si>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</si>
  <si>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</si>
  <si>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</si>
  <si>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</si>
  <si>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</si>
  <si>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</si>
  <si>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</si>
  <si>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</si>
  <si>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</si>
  <si>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</si>
  <si>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</si>
  <si>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</si>
  <si>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</si>
  <si>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</si>
  <si>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</si>
  <si>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</si>
  <si>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</si>
  <si>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</si>
  <si>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</si>
  <si>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</si>
  <si>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</si>
  <si>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</si>
  <si>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</si>
  <si>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</si>
  <si>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</si>
  <si>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</si>
  <si>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</si>
  <si>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</si>
  <si>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</si>
  <si>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</si>
  <si>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</si>
  <si>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</si>
  <si>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</si>
  <si>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</si>
  <si>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</si>
  <si>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</si>
  <si>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</si>
  <si>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</si>
  <si>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</si>
  <si>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</si>
  <si>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</si>
  <si>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</si>
  <si>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</si>
  <si>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</si>
  <si>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</si>
  <si>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</si>
  <si>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</si>
  <si>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</si>
  <si>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</si>
  <si>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</si>
  <si>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</si>
  <si>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</si>
  <si>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</si>
  <si>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</si>
  <si>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</si>
  <si>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</si>
  <si>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</si>
  <si>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</si>
  <si>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</si>
  <si>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</si>
  <si>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</si>
  <si>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</si>
  <si>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</si>
  <si>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</si>
  <si>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</si>
  <si>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</si>
  <si>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</si>
  <si>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</si>
  <si>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</si>
  <si>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</si>
  <si>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</si>
  <si>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</si>
  <si>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</si>
  <si>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</si>
  <si>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</si>
  <si>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</si>
  <si>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</si>
  <si>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</si>
  <si>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</si>
  <si>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</si>
  <si>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</si>
  <si>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</si>
  <si>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</si>
  <si>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</si>
  <si>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</si>
  <si>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</si>
  <si>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</si>
  <si>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</si>
  <si>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</si>
  <si>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</si>
  <si>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</si>
  <si>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</si>
  <si>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</si>
  <si>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</si>
  <si>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</si>
  <si>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</si>
  <si>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</si>
  <si>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</si>
  <si>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</si>
  <si>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</si>
  <si>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</si>
  <si>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</si>
  <si>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</si>
  <si>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</si>
  <si>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</si>
  <si>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</si>
  <si>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</si>
  <si>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</si>
  <si>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</si>
  <si>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</si>
  <si>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</si>
  <si>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</si>
  <si>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</si>
  <si>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</si>
  <si>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</si>
  <si>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</si>
  <si>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</si>
  <si>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</si>
  <si>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</si>
  <si>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</si>
  <si>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</si>
  <si>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</si>
  <si>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</si>
  <si>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</si>
  <si>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</si>
  <si>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</si>
  <si>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</si>
  <si>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</si>
  <si>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</si>
  <si>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</si>
  <si>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</si>
  <si>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</si>
  <si>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</si>
  <si>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</si>
  <si>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</si>
  <si>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</si>
  <si>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</si>
  <si>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</si>
  <si>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</si>
  <si>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</si>
  <si>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</si>
  <si>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</si>
  <si>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</si>
  <si>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</si>
  <si>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</si>
  <si>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</si>
  <si>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</si>
  <si>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</si>
  <si>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</si>
  <si>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</si>
  <si>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</si>
  <si>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</si>
  <si>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</si>
  <si>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</si>
  <si>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</si>
  <si>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</si>
  <si>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</si>
  <si>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</si>
  <si>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</si>
  <si>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</si>
  <si>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</si>
  <si>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</si>
  <si>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</si>
  <si>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</si>
  <si>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</si>
  <si>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</si>
  <si>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</si>
  <si>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</si>
  <si>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</si>
  <si>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</si>
  <si>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</si>
  <si>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</si>
  <si>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</si>
  <si>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</si>
  <si>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</si>
  <si>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</si>
  <si>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</si>
  <si>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</si>
  <si>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</si>
  <si>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</si>
  <si>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</si>
  <si>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</si>
  <si>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</si>
  <si>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</si>
  <si>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</si>
  <si>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</si>
  <si>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</si>
  <si>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</si>
  <si>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</si>
  <si>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</si>
  <si>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</si>
  <si>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</si>
  <si>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</si>
  <si>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</si>
  <si>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</si>
  <si>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</si>
  <si>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</si>
  <si>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</si>
  <si>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</si>
  <si>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</si>
  <si>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</si>
  <si>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</si>
  <si>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</si>
  <si>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</si>
  <si>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</si>
  <si>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</si>
  <si>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</si>
  <si>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</si>
  <si>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</si>
  <si>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</si>
  <si>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</si>
  <si>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</si>
  <si>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</si>
  <si>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</si>
  <si>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</si>
  <si>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</si>
  <si>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</si>
  <si>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</si>
  <si>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</si>
  <si>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</si>
  <si>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</si>
  <si>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</si>
  <si>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</si>
  <si>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</si>
  <si>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</si>
  <si>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</si>
  <si>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</si>
  <si>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</si>
  <si>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</si>
  <si>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</si>
  <si>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</si>
  <si>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</si>
  <si>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</si>
  <si>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</si>
  <si>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</si>
  <si>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</si>
  <si>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</si>
  <si>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</si>
  <si>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</si>
  <si>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</si>
  <si>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</si>
  <si>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</si>
  <si>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</si>
  <si>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</si>
  <si>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</si>
  <si>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</si>
  <si>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</si>
  <si>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</si>
  <si>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</si>
  <si>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</si>
  <si>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</si>
  <si>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</si>
  <si>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</si>
  <si>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</si>
  <si>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</si>
  <si>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</si>
  <si>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</si>
  <si>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</si>
  <si>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</si>
  <si>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</si>
  <si>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</si>
  <si>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</si>
  <si>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</si>
  <si>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</si>
  <si>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</si>
  <si>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</si>
  <si>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</si>
  <si>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</si>
  <si>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</si>
  <si>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</si>
  <si>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</si>
  <si>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</si>
  <si>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</si>
  <si>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</si>
  <si>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</si>
  <si>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</si>
  <si>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</si>
  <si>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</si>
  <si>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</si>
  <si>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</si>
  <si>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</si>
  <si>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</si>
  <si>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</si>
  <si>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</si>
  <si>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</si>
  <si>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</si>
  <si>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</si>
  <si>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</si>
  <si>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</si>
  <si>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</si>
  <si>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</si>
  <si>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</si>
  <si>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</si>
  <si>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</si>
  <si>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</si>
  <si>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</si>
  <si>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</si>
  <si>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</si>
  <si>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</si>
  <si>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</si>
  <si>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</si>
  <si>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</si>
  <si>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</si>
  <si>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</si>
  <si>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</si>
  <si>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</si>
  <si>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</si>
  <si>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</si>
  <si>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</si>
  <si>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</si>
  <si>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</si>
  <si>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</si>
  <si>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</si>
  <si>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</si>
  <si>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</si>
  <si>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</si>
  <si>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</si>
  <si>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</si>
  <si>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</si>
  <si>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</si>
  <si>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</si>
  <si>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</si>
  <si>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</si>
  <si>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</si>
  <si>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</si>
  <si>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</si>
  <si>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</si>
  <si>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</si>
  <si>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</si>
  <si>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</si>
  <si>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</si>
  <si>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</si>
  <si>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</si>
  <si>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</si>
  <si>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</si>
  <si>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</si>
  <si>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</si>
  <si>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</si>
  <si>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</si>
  <si>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</si>
  <si>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</si>
  <si>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</si>
  <si>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</si>
  <si>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</si>
  <si>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</si>
  <si>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</si>
  <si>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</si>
  <si>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</si>
  <si>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</si>
  <si>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</si>
  <si>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</si>
  <si>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</si>
  <si>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</si>
  <si>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</si>
  <si>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</si>
  <si>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</si>
  <si>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</si>
  <si>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</si>
  <si>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</si>
  <si>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</si>
  <si>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</si>
  <si>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</si>
  <si>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</si>
  <si>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</si>
  <si>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</si>
  <si>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</si>
  <si>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</si>
  <si>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</si>
  <si>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</si>
  <si>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</si>
  <si>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</si>
  <si>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</si>
  <si>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</si>
  <si>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</si>
  <si>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</si>
  <si>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</si>
  <si>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</si>
  <si>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</si>
  <si>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</si>
  <si>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</si>
  <si>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</si>
  <si>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</si>
  <si>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</si>
  <si>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</si>
  <si>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</si>
  <si>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</si>
  <si>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</si>
  <si>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</si>
  <si>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</si>
  <si>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</si>
  <si>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</si>
  <si>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</si>
  <si>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</si>
  <si>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</si>
  <si>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</si>
  <si>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</si>
  <si>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</si>
  <si>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</si>
  <si>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</si>
  <si>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</si>
  <si>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</si>
  <si>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</si>
  <si>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</si>
  <si>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</si>
  <si>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</si>
  <si>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</si>
  <si>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</si>
  <si>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</si>
  <si>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</si>
  <si>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</si>
  <si>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</si>
  <si>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</si>
  <si>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</si>
  <si>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</si>
  <si>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</si>
  <si>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</si>
  <si>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</si>
  <si>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</si>
  <si>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</si>
  <si>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</si>
  <si>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</si>
  <si>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</si>
  <si>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</si>
  <si>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</si>
  <si>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</si>
  <si>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</si>
  <si>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</si>
  <si>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</si>
  <si>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</si>
  <si>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</si>
  <si>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</si>
  <si>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</si>
  <si>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</si>
  <si>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</si>
  <si>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</si>
  <si>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</si>
  <si>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</si>
  <si>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</si>
  <si>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</si>
  <si>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</si>
  <si>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</si>
  <si>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</si>
  <si>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</si>
  <si>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</si>
  <si>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</si>
  <si>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</si>
  <si>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</si>
  <si>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</si>
  <si>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</si>
  <si>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</si>
  <si>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</si>
  <si>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</si>
  <si>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</si>
  <si>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</si>
  <si>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</si>
  <si>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</si>
  <si>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</si>
  <si>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</si>
  <si>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</si>
  <si>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</si>
  <si>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</si>
  <si>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</si>
  <si>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</si>
  <si>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</si>
  <si>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</si>
  <si>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</si>
  <si>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</si>
  <si>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</si>
  <si>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</si>
  <si>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</si>
  <si>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</si>
  <si>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</si>
  <si>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</si>
  <si>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</si>
  <si>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</si>
  <si>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</si>
  <si>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</si>
  <si>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</si>
  <si>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</si>
  <si>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</si>
  <si>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</si>
  <si>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</si>
  <si>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</si>
  <si>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</si>
  <si>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</si>
  <si>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</si>
  <si>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</si>
  <si>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</si>
  <si>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</si>
  <si>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</si>
  <si>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</si>
  <si>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</si>
  <si>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</si>
  <si>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</si>
  <si>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</si>
  <si>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</si>
  <si>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</si>
  <si>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</si>
  <si>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</si>
  <si>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</si>
  <si>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</si>
  <si>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</si>
  <si>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</si>
  <si>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</si>
  <si>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</si>
  <si>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</si>
  <si>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</si>
  <si>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</si>
  <si>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</si>
  <si>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</si>
  <si>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</si>
  <si>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</si>
  <si>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</si>
  <si>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</si>
  <si>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</si>
  <si>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</si>
  <si>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</si>
  <si>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</si>
  <si>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</si>
  <si>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</si>
  <si>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</si>
  <si>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</si>
  <si>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</si>
  <si>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</si>
  <si>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</si>
  <si>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</si>
  <si>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</si>
  <si>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</si>
  <si>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</si>
  <si>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</si>
  <si>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</si>
  <si>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</si>
  <si>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</si>
  <si>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</si>
  <si>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</si>
  <si>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</si>
  <si>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</si>
  <si>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</si>
  <si>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</si>
  <si>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</si>
  <si>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</si>
  <si>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</si>
  <si>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</si>
  <si>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</si>
  <si>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</si>
  <si>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</si>
  <si>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</si>
  <si>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</si>
  <si>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</si>
  <si>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</si>
  <si>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</si>
  <si>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</si>
  <si>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</si>
  <si>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</si>
  <si>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</si>
  <si>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</si>
  <si>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</si>
  <si>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</si>
  <si>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</si>
  <si>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</si>
  <si>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</si>
  <si>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</si>
  <si>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</si>
  <si>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</si>
  <si>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</si>
  <si>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</si>
  <si>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</si>
  <si>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</si>
  <si>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</si>
  <si>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</si>
  <si>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</si>
  <si>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</si>
  <si>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</si>
  <si>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</si>
  <si>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</si>
  <si>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</si>
  <si>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</si>
  <si>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</si>
  <si>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</si>
  <si>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</si>
  <si>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</si>
  <si>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</si>
  <si>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</si>
  <si>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</si>
  <si>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</si>
  <si>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</si>
  <si>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</si>
  <si>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</si>
  <si>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</si>
  <si>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</si>
  <si>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</si>
  <si>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</si>
  <si>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</si>
  <si>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</si>
  <si>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</si>
  <si>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</si>
  <si>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</si>
  <si>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</si>
  <si>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</si>
  <si>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</si>
  <si>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</si>
  <si>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</si>
  <si>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</si>
  <si>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</si>
  <si>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</si>
  <si>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</si>
  <si>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</si>
  <si>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</si>
  <si>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</si>
  <si>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</si>
  <si>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</si>
  <si>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</si>
  <si>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</si>
  <si>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</si>
  <si>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</si>
  <si>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</si>
  <si>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</si>
  <si>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</si>
  <si>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</si>
  <si>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</si>
  <si>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</si>
  <si>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</si>
  <si>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</si>
  <si>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</si>
  <si>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</si>
  <si>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</si>
  <si>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</si>
  <si>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</si>
  <si>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</si>
  <si>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</si>
  <si>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</si>
  <si>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</si>
  <si>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</si>
  <si>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</si>
  <si>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</si>
  <si>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</si>
  <si>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</si>
  <si>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</si>
  <si>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</si>
  <si>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</si>
  <si>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</si>
  <si>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</si>
  <si>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</si>
  <si>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</si>
  <si>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</si>
  <si>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</si>
  <si>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</si>
  <si>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</si>
  <si>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</si>
  <si>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</si>
  <si>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</si>
  <si>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</si>
  <si>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</si>
  <si>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</si>
  <si>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</si>
  <si>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</si>
  <si>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</si>
  <si>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</si>
  <si>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</si>
  <si>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</si>
  <si>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</si>
  <si>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</si>
  <si>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</si>
  <si>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</si>
  <si>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</si>
  <si>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</si>
  <si>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</si>
  <si>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</si>
  <si>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</si>
  <si>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</si>
  <si>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</si>
  <si>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</si>
  <si>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</si>
  <si>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</si>
  <si>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</si>
  <si>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</si>
  <si>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</si>
  <si>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</si>
  <si>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</si>
  <si>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</si>
  <si>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</si>
  <si>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</si>
  <si>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</si>
  <si>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</si>
  <si>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</si>
  <si>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</si>
  <si>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</si>
  <si>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</si>
  <si>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</si>
  <si>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</si>
  <si>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</si>
  <si>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</si>
  <si>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</si>
  <si>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</si>
  <si>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</si>
  <si>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</si>
  <si>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</si>
  <si>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</si>
  <si>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</si>
  <si>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</si>
  <si>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</si>
  <si>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</si>
  <si>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</si>
  <si>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</si>
  <si>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</si>
  <si>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</si>
  <si>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</si>
  <si>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</si>
  <si>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</si>
  <si>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</si>
  <si>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</si>
  <si>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</si>
  <si>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</si>
  <si>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</si>
  <si>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</si>
  <si>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</si>
  <si>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</si>
  <si>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</si>
  <si>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</si>
  <si>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</si>
  <si>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</si>
  <si>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</si>
  <si>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</si>
  <si>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</si>
  <si>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</si>
  <si>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</si>
  <si>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</si>
  <si>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</si>
  <si>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</si>
  <si>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</si>
  <si>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</si>
  <si>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</si>
  <si>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</si>
  <si>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</si>
  <si>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</si>
  <si>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</si>
  <si>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</si>
  <si>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</si>
  <si>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</si>
  <si>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</si>
  <si>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</si>
  <si>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</si>
  <si>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</si>
  <si>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</si>
  <si>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</si>
  <si>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</si>
  <si>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</si>
  <si>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</si>
  <si>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</si>
  <si>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</si>
  <si>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</si>
  <si>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</si>
  <si>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</si>
  <si>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</si>
  <si>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</si>
  <si>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</si>
  <si>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</si>
  <si>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</si>
  <si>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</si>
  <si>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</si>
  <si>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</si>
  <si>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</si>
  <si>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</si>
  <si>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</si>
  <si>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</si>
  <si>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</si>
  <si>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</si>
  <si>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</si>
  <si>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</si>
  <si>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</si>
  <si>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</si>
  <si>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</si>
  <si>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</si>
  <si>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</si>
  <si>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</si>
  <si>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</si>
  <si>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</si>
  <si>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</si>
  <si>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</si>
  <si>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</si>
  <si>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</si>
  <si>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</si>
  <si>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</si>
  <si>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</si>
  <si>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</si>
  <si>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</si>
  <si>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</si>
  <si>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</si>
  <si>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</si>
  <si>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</si>
  <si>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</si>
  <si>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</si>
  <si>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</si>
  <si>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</si>
  <si>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</si>
  <si>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</si>
  <si>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</si>
  <si>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</si>
  <si>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</si>
  <si>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</si>
  <si>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</si>
  <si>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</si>
  <si>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</si>
  <si>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</si>
  <si>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</si>
  <si>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</si>
  <si>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</si>
  <si>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</si>
  <si>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</si>
  <si>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</si>
  <si>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</si>
  <si>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</si>
  <si>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</si>
  <si>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</si>
  <si>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</si>
  <si>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</si>
  <si>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</si>
  <si>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</si>
  <si>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</si>
  <si>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</si>
  <si>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</si>
  <si>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</si>
  <si>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</si>
  <si>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</si>
  <si>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</si>
  <si>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</si>
  <si>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</si>
  <si>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</si>
  <si>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</si>
  <si>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</si>
  <si>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</si>
  <si>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</si>
  <si>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</si>
  <si>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</si>
  <si>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</si>
  <si>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</si>
  <si>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</si>
  <si>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</si>
  <si>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</si>
  <si>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</si>
  <si>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</si>
  <si>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</si>
  <si>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</si>
  <si>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</si>
  <si>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</si>
  <si>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</si>
  <si>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</si>
  <si>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</si>
  <si>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</si>
  <si>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</si>
  <si>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</si>
  <si>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</si>
  <si>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</si>
  <si>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</si>
  <si>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</si>
  <si>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</si>
  <si>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</si>
  <si>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</si>
  <si>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</si>
  <si>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</si>
  <si>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</si>
  <si>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</si>
  <si>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</si>
  <si>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</si>
  <si>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</si>
  <si>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</si>
  <si>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</si>
  <si>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</si>
  <si>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</si>
  <si>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</si>
  <si>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</si>
  <si>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</si>
  <si>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</si>
  <si>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</si>
  <si>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</si>
  <si>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</si>
  <si>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</si>
  <si>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</si>
  <si>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</si>
  <si>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</si>
  <si>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</si>
  <si>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</si>
  <si>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</si>
  <si>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</si>
  <si>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</si>
  <si>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</si>
  <si>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</si>
  <si>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</si>
  <si>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</si>
  <si>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</si>
  <si>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</si>
  <si>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</si>
  <si>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</si>
  <si>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</si>
  <si>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</si>
  <si>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</si>
  <si>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</si>
  <si>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</si>
  <si>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</si>
  <si>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</si>
  <si>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</si>
  <si>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</si>
  <si>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</si>
  <si>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</si>
  <si>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</si>
  <si>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</si>
  <si>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</si>
  <si>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</si>
  <si>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</si>
  <si>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</si>
  <si>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</si>
  <si>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</si>
  <si>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</si>
  <si>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</si>
  <si>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</si>
  <si>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</si>
  <si>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</si>
  <si>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</si>
  <si>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</si>
  <si>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</si>
  <si>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</si>
  <si>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</si>
  <si>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</si>
  <si>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</si>
  <si>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</si>
  <si>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</si>
  <si>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</si>
  <si>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</si>
  <si>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</si>
  <si>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</si>
  <si>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</si>
  <si>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</si>
  <si>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</si>
  <si>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</si>
  <si>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</si>
  <si>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</si>
  <si>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</si>
  <si>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</si>
  <si>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</si>
  <si>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</si>
  <si>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</si>
  <si>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</si>
  <si>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</si>
  <si>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</si>
  <si>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</si>
  <si>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</si>
  <si>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</si>
  <si>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</si>
  <si>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</si>
  <si>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</si>
  <si>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</si>
  <si>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</si>
  <si>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</si>
  <si>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</si>
  <si>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</si>
  <si>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</si>
  <si>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</si>
  <si>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</si>
  <si>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</si>
  <si>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</si>
  <si>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</si>
  <si>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</si>
  <si>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</si>
  <si>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</si>
  <si>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</si>
  <si>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</si>
  <si>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</si>
  <si>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</si>
  <si>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</si>
  <si>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</si>
  <si>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</si>
  <si>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</si>
  <si>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</si>
  <si>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</si>
  <si>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</si>
  <si>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</si>
  <si>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</si>
  <si>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</si>
  <si>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</si>
  <si>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</si>
  <si>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</si>
  <si>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</si>
  <si>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</si>
  <si>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</si>
  <si>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</si>
  <si>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</si>
  <si>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</si>
  <si>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</si>
  <si>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</si>
  <si>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</si>
  <si>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</si>
  <si>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</si>
  <si>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</si>
  <si>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</si>
  <si>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</si>
  <si>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</si>
  <si>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</si>
  <si>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</si>
  <si>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</si>
  <si>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</si>
  <si>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</si>
  <si>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</si>
  <si>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</si>
  <si>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</si>
  <si>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</si>
  <si>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</si>
  <si>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</si>
  <si>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</si>
  <si>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</si>
  <si>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</si>
  <si>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</si>
  <si>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</si>
  <si>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</si>
  <si>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</si>
  <si>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</si>
  <si>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</si>
  <si>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</si>
  <si>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</si>
  <si>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</si>
  <si>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</si>
  <si>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</si>
  <si>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</si>
  <si>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</si>
  <si>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</si>
  <si>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</si>
  <si>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</si>
  <si>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</si>
  <si>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</si>
  <si>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</si>
  <si>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</si>
  <si>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</si>
  <si>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</si>
  <si>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</si>
  <si>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</si>
  <si>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</si>
  <si>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</si>
  <si>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</si>
  <si>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</si>
  <si>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</si>
  <si>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</si>
  <si>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</si>
  <si>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</si>
  <si>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</si>
  <si>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</si>
  <si>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</si>
  <si>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</si>
  <si>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</si>
  <si>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</si>
  <si>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</si>
  <si>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</si>
  <si>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</si>
  <si>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</si>
  <si>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</si>
  <si>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</si>
  <si>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</si>
  <si>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</si>
  <si>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</si>
  <si>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</si>
  <si>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</si>
  <si>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</si>
  <si>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</si>
  <si>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</si>
  <si>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</si>
  <si>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</si>
  <si>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</si>
  <si>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</si>
  <si>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</si>
  <si>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</si>
  <si>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</si>
  <si>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</si>
  <si>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</si>
  <si>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</si>
  <si>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</si>
  <si>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</si>
  <si>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</si>
  <si>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</si>
  <si>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</si>
  <si>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</si>
  <si>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</si>
  <si>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</si>
  <si>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</si>
  <si>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</si>
  <si>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</si>
  <si>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</si>
  <si>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</si>
  <si>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</si>
  <si>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</si>
  <si>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</si>
  <si>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</si>
  <si>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</si>
  <si>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</si>
  <si>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</si>
  <si>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</si>
  <si>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</si>
  <si>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</si>
  <si>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</si>
  <si>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</si>
  <si>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</si>
  <si>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</si>
  <si>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</si>
  <si>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</si>
  <si>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</si>
  <si>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</si>
  <si>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</si>
  <si>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</si>
  <si>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</si>
  <si>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</si>
  <si>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</si>
  <si>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</si>
  <si>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</si>
  <si>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</si>
  <si>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</si>
  <si>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</si>
  <si>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</si>
  <si>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</si>
  <si>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</si>
  <si>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</si>
  <si>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</si>
  <si>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</si>
  <si>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</si>
  <si>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</si>
  <si>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</si>
  <si>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</si>
  <si>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</si>
  <si>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</si>
  <si>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</si>
  <si>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</si>
  <si>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</si>
  <si>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</si>
  <si>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</si>
  <si>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</si>
  <si>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</si>
  <si>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</si>
  <si>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</si>
  <si>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</si>
  <si>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</si>
  <si>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</si>
  <si>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</si>
  <si>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</si>
  <si>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</si>
  <si>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</si>
  <si>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</si>
  <si>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</si>
  <si>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</si>
  <si>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</si>
  <si>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</si>
  <si>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</si>
  <si>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</si>
  <si>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</si>
  <si>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</si>
  <si>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</si>
  <si>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</si>
  <si>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</si>
  <si>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</si>
  <si>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</si>
  <si>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</si>
  <si>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</si>
  <si>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</si>
  <si>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</si>
  <si>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</si>
  <si>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</si>
  <si>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</si>
  <si>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</si>
  <si>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</si>
  <si>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</si>
  <si>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</si>
  <si>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</si>
  <si>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</si>
  <si>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</si>
  <si>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</si>
  <si>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</si>
  <si>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</si>
  <si>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</si>
  <si>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</si>
  <si>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</si>
  <si>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</si>
  <si>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</si>
  <si>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</si>
  <si>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</si>
  <si>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</si>
  <si>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</si>
  <si>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</si>
  <si>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</si>
  <si>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</si>
  <si>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</si>
  <si>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</si>
  <si>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</si>
  <si>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</si>
  <si>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</si>
  <si>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</si>
  <si>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</si>
  <si>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</si>
  <si>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</si>
  <si>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</si>
  <si>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</si>
  <si>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</si>
  <si>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</si>
  <si>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</si>
  <si>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</si>
  <si>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</si>
  <si>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</si>
  <si>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</si>
  <si>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</si>
  <si>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</si>
  <si>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</si>
  <si>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</si>
  <si>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</si>
  <si>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</si>
  <si>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</si>
  <si>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</si>
  <si>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</si>
  <si>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</si>
  <si>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</si>
  <si>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</si>
  <si>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</si>
  <si>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</si>
  <si>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</si>
  <si>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</si>
  <si>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</si>
  <si>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</si>
  <si>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</si>
  <si>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</si>
  <si>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</si>
  <si>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</si>
  <si>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</si>
  <si>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</si>
  <si>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</si>
  <si>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</si>
  <si>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</si>
  <si>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</si>
  <si>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</si>
  <si>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</si>
  <si>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</si>
  <si>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</si>
  <si>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</si>
  <si>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</si>
  <si>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</si>
  <si>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</si>
  <si>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</si>
  <si>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</si>
  <si>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</si>
  <si>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</si>
  <si>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</si>
  <si>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</si>
  <si>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</si>
  <si>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</si>
  <si>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</si>
  <si>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</si>
  <si>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</si>
  <si>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</si>
  <si>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</si>
  <si>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</si>
  <si>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</si>
  <si>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</si>
  <si>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</si>
  <si>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</si>
  <si>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</si>
  <si>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</si>
  <si>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</si>
  <si>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</si>
  <si>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</si>
  <si>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</si>
  <si>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</si>
  <si>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</si>
  <si>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</si>
  <si>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</si>
  <si>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</si>
  <si>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</si>
  <si>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</si>
  <si>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</si>
  <si>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</si>
  <si>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</si>
  <si>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</si>
  <si>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</si>
  <si>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</si>
  <si>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</si>
  <si>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</si>
  <si>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</si>
  <si>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</si>
  <si>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</si>
  <si>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</si>
  <si>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</si>
  <si>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</si>
  <si>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</si>
  <si>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</si>
  <si>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</si>
  <si>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</si>
  <si>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</si>
  <si>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</si>
  <si>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</si>
  <si>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</si>
  <si>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</si>
  <si>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</si>
  <si>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</si>
  <si>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</si>
  <si>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</si>
  <si>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</si>
  <si>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</si>
  <si>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</si>
  <si>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</si>
  <si>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</si>
  <si>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</si>
  <si>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</si>
  <si>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</si>
  <si>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</si>
  <si>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</si>
  <si>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</si>
  <si>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</si>
  <si>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</si>
  <si>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</si>
  <si>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</si>
  <si>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</si>
  <si>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</si>
  <si>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</si>
  <si>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</si>
  <si>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</si>
  <si>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</si>
  <si>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</si>
  <si>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</si>
  <si>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</si>
  <si>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</si>
  <si>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</si>
  <si>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</si>
  <si>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</si>
  <si>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</si>
  <si>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</si>
  <si>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</si>
  <si>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</si>
  <si>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</si>
  <si>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</si>
  <si>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</si>
  <si>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</si>
  <si>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</si>
  <si>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</si>
  <si>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</si>
  <si>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</si>
  <si>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</si>
  <si>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</si>
  <si>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</si>
  <si>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</si>
  <si>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</si>
  <si>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</si>
  <si>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</si>
  <si>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</si>
  <si>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</si>
  <si>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</si>
  <si>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</si>
  <si>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</si>
  <si>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</si>
  <si>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</si>
  <si>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</si>
  <si>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</si>
  <si>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</si>
  <si>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</si>
  <si>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</si>
  <si>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</si>
  <si>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</si>
  <si>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</si>
  <si>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</si>
  <si>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</si>
  <si>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</si>
  <si>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</si>
  <si>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</si>
  <si>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</si>
  <si>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</si>
  <si>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</si>
  <si>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</si>
  <si>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</si>
  <si>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</si>
  <si>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</si>
  <si>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</si>
  <si>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</si>
  <si>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</si>
  <si>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</si>
  <si>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</si>
  <si>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</si>
  <si>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</si>
  <si>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</si>
  <si>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</si>
  <si>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</si>
  <si>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</si>
  <si>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</si>
  <si>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</si>
  <si>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</si>
  <si>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</si>
  <si>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</si>
  <si>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</si>
  <si>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</si>
  <si>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</si>
  <si>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</si>
  <si>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</si>
  <si>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</si>
  <si>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</si>
  <si>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</si>
  <si>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</si>
  <si>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</si>
  <si>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</si>
  <si>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</si>
  <si>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</si>
  <si>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</si>
  <si>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</si>
  <si>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</si>
  <si>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</si>
  <si>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</si>
  <si>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</si>
  <si>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</si>
  <si>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</si>
  <si>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</si>
  <si>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</si>
  <si>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</si>
  <si>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</si>
  <si>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</si>
  <si>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</si>
  <si>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</si>
  <si>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</si>
  <si>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</si>
  <si>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</si>
  <si>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</si>
  <si>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</si>
  <si>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</si>
  <si>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</si>
  <si>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</si>
  <si>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</si>
  <si>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</si>
  <si>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</si>
  <si>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</si>
  <si>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</si>
  <si>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</si>
  <si>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</si>
  <si>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</si>
  <si>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</si>
  <si>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</si>
  <si>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</si>
  <si>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</si>
  <si>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</si>
  <si>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</si>
  <si>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</si>
  <si>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</si>
  <si>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</si>
  <si>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</si>
  <si>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</si>
  <si>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</si>
  <si>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</si>
  <si>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</si>
  <si>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</si>
  <si>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</si>
  <si>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</si>
  <si>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</si>
  <si>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</si>
  <si>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</si>
  <si>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</si>
  <si>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</si>
  <si>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</si>
  <si>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</si>
  <si>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</si>
  <si>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</si>
  <si>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</si>
  <si>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</si>
  <si>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</si>
  <si>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</si>
  <si>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</si>
  <si>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</si>
  <si>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</si>
  <si>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</si>
  <si>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</si>
  <si>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</si>
  <si>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</si>
  <si>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</si>
  <si>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</si>
  <si>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</si>
  <si>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</si>
  <si>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</si>
  <si>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</si>
  <si>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</si>
  <si>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</si>
  <si>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</si>
  <si>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</si>
  <si>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</si>
  <si>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</si>
  <si>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</si>
  <si>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</si>
  <si>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</si>
  <si>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</si>
  <si>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</si>
  <si>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</si>
  <si>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</si>
  <si>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</si>
  <si>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</si>
  <si>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</si>
  <si>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</si>
  <si>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</si>
  <si>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</si>
  <si>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</si>
  <si>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</si>
  <si>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</si>
  <si>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</si>
  <si>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</si>
  <si>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</si>
  <si>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</si>
  <si>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</si>
  <si>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</si>
  <si>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</si>
  <si>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</si>
  <si>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</si>
  <si>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</si>
  <si>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</si>
  <si>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</si>
  <si>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</si>
  <si>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</si>
  <si>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</si>
  <si>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</si>
  <si>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</si>
  <si>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</si>
  <si>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</si>
  <si>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</si>
  <si>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</si>
  <si>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</si>
  <si>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</si>
  <si>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</si>
  <si>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</si>
  <si>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</si>
  <si>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</si>
  <si>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</si>
  <si>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</si>
  <si>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</si>
  <si>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</si>
  <si>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</si>
  <si>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</si>
  <si>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</si>
  <si>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</si>
  <si>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</si>
  <si>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</si>
  <si>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</si>
  <si>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</si>
  <si>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</si>
  <si>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</si>
  <si>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</si>
  <si>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</si>
  <si>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</si>
  <si>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</si>
  <si>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</si>
  <si>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</si>
  <si>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</si>
  <si>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</si>
  <si>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</si>
  <si>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</si>
  <si>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</si>
  <si>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</si>
  <si>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</si>
  <si>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</si>
  <si>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</si>
  <si>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</si>
  <si>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</si>
  <si>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</si>
  <si>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</si>
  <si>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</si>
  <si>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</si>
  <si>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</si>
  <si>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</si>
  <si>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</si>
  <si>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</si>
  <si>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</si>
  <si>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</si>
  <si>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</si>
  <si>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</si>
  <si>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</si>
  <si>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</si>
  <si>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</si>
  <si>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</si>
  <si>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</si>
  <si>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</si>
  <si>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</si>
  <si>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</si>
  <si>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</si>
  <si>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</si>
  <si>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</si>
  <si>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</si>
  <si>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</si>
  <si>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</si>
  <si>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</si>
  <si>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</si>
  <si>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</si>
  <si>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</si>
  <si>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</si>
  <si>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</si>
  <si>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</si>
  <si>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</si>
  <si>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</si>
  <si>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</si>
  <si>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</si>
  <si>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</si>
  <si>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</si>
  <si>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</si>
  <si>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</si>
  <si>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</si>
  <si>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</si>
  <si>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</si>
  <si>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</si>
  <si>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</si>
  <si>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</si>
  <si>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</si>
  <si>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</si>
  <si>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</si>
  <si>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</si>
  <si>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</si>
  <si>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</si>
  <si>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</si>
  <si>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</si>
  <si>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</si>
  <si>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</si>
  <si>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</si>
  <si>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</si>
  <si>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</si>
  <si>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</si>
  <si>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</si>
  <si>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</si>
  <si>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</si>
  <si>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</si>
  <si>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</si>
  <si>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</si>
  <si>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</si>
  <si>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</si>
  <si>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</si>
  <si>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</si>
  <si>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</si>
  <si>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</si>
  <si>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</si>
  <si>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</si>
  <si>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</si>
  <si>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</si>
  <si>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</si>
  <si>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</si>
  <si>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</si>
  <si>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</si>
  <si>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</si>
  <si>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</si>
  <si>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</si>
  <si>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</si>
  <si>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</si>
  <si>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</si>
  <si>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</si>
  <si>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</si>
  <si>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</si>
  <si>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</si>
  <si>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</si>
  <si>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</si>
  <si>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</si>
  <si>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</si>
  <si>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</si>
  <si>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</si>
  <si>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</si>
  <si>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</si>
  <si>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</si>
  <si>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</si>
  <si>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</si>
  <si>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</si>
  <si>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</si>
  <si>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</si>
  <si>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</si>
  <si>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</si>
  <si>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</si>
  <si>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</si>
  <si>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</si>
  <si>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</si>
  <si>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</si>
  <si>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</si>
  <si>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</si>
  <si>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</si>
  <si>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</si>
  <si>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</si>
  <si>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</si>
  <si>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</si>
  <si>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</si>
  <si>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</si>
  <si>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</si>
  <si>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</si>
  <si>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</si>
  <si>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</si>
  <si>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</si>
  <si>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</si>
  <si>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</si>
  <si>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</si>
  <si>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</si>
  <si>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</si>
  <si>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</si>
  <si>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</si>
  <si>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</si>
  <si>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</si>
  <si>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</si>
  <si>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</si>
  <si>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</si>
  <si>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</si>
  <si>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</si>
  <si>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</si>
  <si>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</si>
  <si>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</si>
  <si>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</si>
  <si>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</si>
  <si>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</si>
  <si>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</si>
  <si>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</si>
  <si>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</si>
  <si>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</si>
  <si>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</si>
  <si>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</si>
  <si>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</si>
  <si>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</si>
  <si>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</si>
  <si>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</si>
  <si>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</si>
  <si>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</si>
  <si>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</si>
  <si>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</si>
  <si>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</si>
  <si>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</si>
  <si>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</si>
  <si>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</si>
  <si>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</si>
  <si>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</si>
  <si>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</si>
  <si>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</si>
  <si>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</si>
  <si>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</si>
  <si>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</si>
  <si>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</si>
  <si>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</si>
  <si>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</si>
  <si>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</si>
  <si>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</si>
  <si>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</si>
  <si>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</si>
  <si>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</si>
  <si>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</si>
  <si>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</si>
  <si>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</si>
  <si>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</si>
  <si>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</si>
  <si>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</si>
  <si>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</si>
  <si>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</si>
  <si>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</si>
  <si>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</si>
  <si>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</si>
  <si>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</si>
  <si>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</si>
  <si>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</si>
  <si>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</si>
  <si>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</si>
  <si>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</si>
  <si>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</si>
  <si>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</si>
  <si>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</si>
  <si>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</si>
  <si>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</si>
  <si>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</si>
  <si>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</si>
  <si>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</si>
  <si>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</si>
  <si>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</si>
  <si>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</si>
  <si>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</si>
  <si>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</si>
  <si>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</si>
  <si>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</si>
  <si>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</si>
  <si>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</si>
  <si>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</si>
  <si>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</si>
  <si>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</si>
  <si>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</si>
  <si>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</si>
  <si>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</si>
  <si>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</si>
  <si>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</si>
  <si>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</si>
  <si>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</si>
  <si>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</si>
  <si>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</si>
  <si>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</si>
  <si>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</si>
  <si>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</si>
  <si>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</si>
  <si>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</si>
  <si>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</si>
  <si>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</si>
  <si>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</si>
  <si>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</si>
  <si>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</si>
  <si>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</si>
  <si>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</si>
  <si>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</si>
  <si>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</si>
  <si>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</si>
  <si>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</si>
  <si>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</si>
  <si>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</si>
  <si>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</si>
  <si>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</si>
  <si>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</si>
  <si>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</si>
  <si>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</si>
  <si>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</si>
  <si>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</si>
  <si>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</si>
  <si>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</si>
  <si>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</si>
  <si>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</si>
  <si>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</si>
  <si>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</si>
  <si>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</si>
  <si>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</si>
  <si>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</si>
  <si>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</si>
  <si>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</si>
  <si>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</si>
  <si>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</si>
  <si>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</si>
  <si>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</si>
  <si>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</si>
  <si>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</si>
  <si>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</si>
  <si>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</si>
  <si>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</si>
  <si>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</si>
  <si>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</si>
  <si>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</si>
  <si>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</si>
  <si>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</si>
  <si>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</si>
  <si>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</si>
  <si>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</si>
  <si>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</si>
  <si>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</si>
  <si>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</si>
  <si>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</si>
  <si>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</si>
  <si>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</si>
  <si>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</si>
  <si>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</si>
  <si>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</si>
  <si>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</si>
  <si>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</si>
  <si>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</si>
  <si>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</si>
  <si>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</si>
  <si>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</si>
  <si>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</si>
  <si>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</si>
  <si>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</si>
  <si>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</si>
  <si>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</si>
  <si>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</si>
  <si>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</si>
  <si>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</si>
  <si>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</si>
  <si>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</si>
  <si>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</si>
  <si>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</si>
  <si>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</si>
  <si>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</si>
  <si>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</si>
  <si>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</si>
  <si>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</si>
  <si>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</si>
  <si>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</si>
  <si>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</si>
  <si>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</si>
  <si>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</si>
  <si>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</si>
  <si>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</si>
  <si>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</si>
  <si>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</si>
  <si>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</si>
  <si>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</si>
  <si>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</si>
  <si>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</si>
  <si>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</si>
  <si>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</si>
  <si>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</si>
  <si>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</si>
  <si>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</si>
  <si>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</si>
  <si>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</si>
  <si>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</si>
  <si>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</si>
  <si>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</si>
  <si>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</si>
  <si>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</si>
  <si>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</si>
  <si>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</si>
  <si>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</si>
  <si>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</si>
  <si>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</si>
  <si>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</si>
  <si>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</si>
  <si>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</si>
  <si>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</si>
  <si>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</si>
  <si>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</si>
  <si>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</si>
  <si>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</si>
  <si>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</si>
  <si>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</si>
  <si>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</si>
  <si>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</si>
  <si>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</si>
  <si>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</si>
  <si>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</si>
  <si>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</si>
  <si>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</si>
  <si>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</si>
  <si>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</si>
  <si>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</si>
  <si>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</si>
  <si>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</si>
  <si>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</si>
  <si>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</si>
  <si>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</si>
  <si>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</si>
  <si>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</si>
  <si>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</si>
  <si>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</si>
  <si>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</si>
  <si>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</si>
  <si>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</si>
  <si>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</si>
  <si>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</si>
  <si>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</si>
  <si>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</si>
  <si>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</si>
  <si>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</si>
  <si>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</si>
  <si>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</si>
  <si>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</si>
  <si>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</si>
  <si>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</si>
  <si>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</si>
  <si>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</si>
  <si>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</si>
  <si>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</si>
  <si>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</si>
  <si>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</si>
  <si>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</si>
  <si>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</si>
  <si>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</si>
  <si>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</si>
  <si>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</si>
  <si>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</si>
  <si>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</si>
  <si>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</si>
  <si>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</si>
  <si>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</si>
  <si>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</si>
  <si>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</si>
  <si>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</si>
  <si>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</si>
  <si>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</si>
  <si>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</si>
  <si>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</si>
  <si>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</si>
  <si>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</si>
  <si>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</si>
  <si>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</si>
  <si>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</si>
  <si>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</si>
  <si>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</si>
  <si>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</si>
  <si>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</si>
  <si>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</si>
  <si>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</si>
  <si>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</si>
  <si>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</si>
  <si>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</si>
  <si>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</si>
  <si>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</si>
  <si>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</si>
  <si>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</si>
  <si>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</si>
  <si>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</si>
  <si>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</si>
  <si>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</si>
  <si>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</si>
  <si>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</si>
  <si>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</si>
  <si>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</si>
  <si>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</si>
  <si>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</si>
  <si>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</si>
  <si>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</si>
  <si>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</si>
  <si>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</si>
  <si>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</si>
  <si>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</si>
  <si>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</si>
  <si>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</si>
  <si>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</si>
  <si>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</si>
  <si>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</si>
  <si>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</si>
  <si>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</si>
  <si>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</si>
  <si>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</si>
  <si>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</si>
  <si>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</si>
  <si>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</si>
  <si>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</si>
  <si>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</si>
  <si>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</si>
  <si>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</si>
  <si>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</si>
  <si>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</si>
  <si>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</si>
  <si>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</si>
  <si>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</si>
  <si>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</si>
  <si>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</si>
  <si>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</si>
  <si>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</si>
  <si>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</si>
  <si>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</si>
  <si>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</si>
  <si>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</si>
  <si>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</si>
  <si>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</si>
  <si>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</si>
  <si>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</si>
  <si>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</si>
  <si>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</si>
  <si>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</si>
  <si>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</si>
  <si>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</si>
  <si>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</si>
  <si>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</si>
  <si>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</si>
  <si>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</si>
  <si>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</si>
  <si>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</si>
  <si>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</si>
  <si>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</si>
  <si>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</si>
  <si>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</si>
  <si>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</si>
  <si>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</si>
  <si>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</si>
  <si>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</si>
  <si>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</si>
  <si>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</si>
  <si>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</si>
  <si>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</si>
  <si>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</si>
  <si>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</si>
  <si>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</si>
  <si>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</si>
  <si>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</si>
  <si>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</si>
  <si>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</si>
  <si>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</si>
  <si>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</si>
  <si>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</si>
  <si>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</si>
  <si>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</si>
  <si>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</si>
  <si>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</si>
  <si>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</si>
  <si>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</si>
  <si>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</si>
  <si>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</si>
  <si>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</si>
  <si>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</si>
  <si>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</si>
  <si>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</si>
  <si>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</si>
  <si>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</si>
  <si>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</si>
  <si>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</si>
  <si>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</si>
  <si>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</si>
  <si>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</si>
  <si>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</si>
  <si>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</si>
  <si>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</si>
  <si>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</si>
  <si>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</si>
  <si>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</si>
  <si>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</si>
  <si>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</si>
  <si>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</si>
  <si>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</si>
  <si>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</si>
  <si>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</si>
  <si>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</si>
  <si>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</si>
  <si>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</si>
  <si>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</si>
  <si>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</si>
  <si>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</si>
  <si>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</si>
  <si>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</si>
  <si>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</si>
  <si>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</si>
  <si>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</si>
  <si>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</si>
  <si>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</si>
  <si>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</si>
  <si>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</si>
  <si>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</si>
  <si>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</si>
  <si>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</si>
  <si>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</si>
  <si>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</si>
  <si>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</si>
  <si>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</si>
  <si>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</si>
  <si>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</si>
  <si>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</si>
  <si>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</si>
  <si>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</si>
  <si>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</si>
  <si>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</si>
  <si>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</si>
  <si>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</si>
  <si>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</si>
  <si>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</si>
  <si>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</si>
  <si>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</si>
  <si>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</si>
  <si>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</si>
  <si>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</si>
  <si>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</si>
  <si>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</si>
  <si>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</si>
  <si>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</si>
  <si>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</si>
  <si>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</si>
  <si>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</si>
  <si>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</si>
  <si>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</si>
  <si>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</si>
  <si>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</si>
  <si>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</si>
  <si>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</si>
  <si>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</si>
  <si>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</si>
  <si>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</si>
  <si>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</si>
  <si>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</si>
  <si>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</si>
  <si>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</si>
  <si>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</si>
  <si>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</si>
  <si>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</si>
  <si>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</si>
  <si>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</si>
  <si>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</si>
  <si>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</si>
  <si>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</si>
  <si>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</si>
  <si>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</si>
  <si>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</si>
  <si>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</si>
  <si>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</si>
  <si>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</si>
  <si>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</si>
  <si>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</si>
  <si>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</si>
  <si>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</si>
  <si>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</si>
  <si>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</si>
  <si>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</si>
  <si>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</si>
  <si>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</si>
  <si>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</si>
  <si>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</si>
  <si>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</si>
  <si>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</si>
  <si>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</si>
  <si>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</si>
  <si>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</si>
  <si>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</si>
  <si>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</si>
  <si>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</si>
  <si>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</si>
  <si>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</si>
  <si>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</si>
  <si>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</si>
  <si>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</si>
  <si>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</si>
  <si>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</si>
  <si>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</si>
  <si>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</si>
  <si>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</si>
  <si>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</si>
  <si>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</si>
  <si>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</si>
  <si>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</si>
  <si>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</si>
  <si>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</si>
  <si>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</si>
  <si>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</si>
  <si>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</si>
  <si>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</si>
  <si>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</si>
  <si>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</si>
  <si>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</si>
  <si>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</si>
  <si>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</si>
  <si>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</si>
  <si>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</si>
  <si>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</si>
  <si>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</si>
  <si>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</si>
  <si>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</si>
  <si>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</si>
  <si>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</si>
  <si>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</si>
  <si>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</si>
  <si>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</si>
  <si>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</si>
  <si>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</si>
  <si>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</si>
  <si>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</si>
  <si>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</si>
  <si>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</si>
  <si>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</si>
  <si>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</si>
  <si>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</si>
  <si>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</si>
  <si>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</si>
  <si>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</si>
  <si>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</si>
  <si>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</si>
  <si>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</si>
  <si>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</si>
  <si>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</si>
  <si>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</si>
  <si>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</si>
  <si>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</si>
  <si>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</si>
  <si>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</si>
  <si>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</si>
  <si>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</si>
  <si>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</si>
  <si>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</si>
  <si>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</si>
  <si>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</si>
  <si>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</si>
  <si>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</si>
  <si>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</si>
  <si>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</si>
  <si>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</si>
  <si>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</si>
  <si>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</si>
  <si>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</si>
  <si>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</si>
  <si>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</si>
  <si>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</si>
  <si>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</si>
  <si>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</si>
  <si>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</si>
  <si>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</si>
  <si>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</si>
  <si>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</si>
  <si>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</si>
  <si>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</si>
  <si>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</si>
  <si>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</si>
  <si>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</si>
  <si>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</si>
  <si>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</si>
  <si>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</si>
  <si>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</si>
  <si>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</si>
  <si>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</si>
  <si>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</si>
  <si>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</si>
  <si>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</si>
  <si>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</si>
  <si>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</si>
  <si>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</si>
  <si>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</si>
  <si>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</si>
  <si>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</si>
  <si>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</si>
  <si>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</si>
  <si>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</si>
  <si>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</si>
  <si>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</si>
  <si>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</si>
  <si>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</si>
  <si>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</si>
  <si>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</si>
  <si>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</si>
  <si>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</si>
  <si>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</si>
  <si>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</si>
  <si>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</si>
  <si>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</si>
  <si>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</si>
  <si>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</si>
  <si>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</si>
  <si>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</si>
  <si>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</si>
  <si>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</si>
  <si>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</si>
  <si>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</si>
  <si>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</si>
  <si>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</si>
  <si>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</si>
  <si>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</si>
  <si>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</si>
  <si>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</si>
  <si>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</si>
  <si>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</si>
  <si>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</si>
  <si>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</si>
  <si>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</si>
  <si>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</si>
  <si>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</si>
  <si>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</si>
  <si>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</si>
  <si>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</si>
  <si>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</si>
  <si>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</si>
  <si>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</si>
  <si>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</si>
  <si>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</si>
  <si>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</si>
  <si>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</si>
  <si>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</si>
  <si>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</si>
  <si>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</si>
  <si>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</si>
  <si>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</si>
  <si>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</si>
  <si>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</si>
  <si>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</si>
  <si>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</si>
  <si>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</si>
  <si>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</si>
  <si>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</si>
  <si>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</si>
  <si>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</si>
  <si>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</si>
  <si>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</si>
  <si>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</si>
  <si>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</si>
  <si>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</si>
  <si>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</si>
  <si>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</si>
  <si>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</si>
  <si>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</si>
  <si>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</si>
  <si>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</si>
  <si>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</si>
  <si>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</si>
  <si>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</si>
  <si>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</si>
  <si>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</si>
  <si>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</si>
  <si>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</si>
  <si>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</si>
  <si>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</si>
  <si>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</si>
  <si>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</si>
  <si>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</si>
  <si>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</si>
  <si>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</si>
  <si>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</si>
  <si>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</si>
  <si>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</si>
  <si>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</si>
  <si>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</si>
  <si>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</si>
  <si>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</si>
  <si>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</si>
  <si>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</si>
  <si>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</si>
  <si>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</si>
  <si>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</si>
  <si>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</si>
  <si>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</si>
  <si>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</si>
  <si>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</si>
  <si>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</si>
  <si>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</si>
  <si>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</si>
  <si>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</si>
  <si>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</si>
  <si>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</si>
  <si>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</si>
  <si>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</si>
  <si>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</si>
  <si>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</si>
  <si>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</si>
  <si>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</si>
  <si>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</si>
  <si>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</si>
  <si>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</si>
  <si>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</si>
  <si>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</si>
  <si>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</si>
  <si>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</si>
  <si>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</si>
  <si>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</si>
  <si>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</si>
  <si>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</si>
  <si>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</si>
  <si>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</si>
  <si>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</si>
  <si>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</si>
  <si>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</si>
  <si>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</si>
  <si>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</si>
  <si>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</si>
  <si>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</si>
  <si>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</si>
  <si>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</si>
  <si>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</si>
  <si>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</si>
  <si>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</si>
  <si>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</si>
  <si>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</si>
  <si>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</si>
  <si>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</si>
  <si>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</si>
  <si>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</si>
  <si>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</si>
  <si>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</si>
  <si>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</si>
  <si>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</si>
  <si>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</si>
  <si>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</si>
  <si>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</si>
  <si>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</si>
  <si>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</si>
  <si>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</si>
  <si>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</si>
  <si>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</si>
  <si>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</si>
  <si>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</si>
  <si>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</si>
  <si>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</si>
  <si>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</si>
  <si>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</si>
  <si>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</si>
  <si>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</si>
  <si>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</si>
  <si>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</si>
  <si>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</si>
  <si>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</si>
  <si>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</si>
  <si>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</si>
  <si>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</si>
  <si>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</si>
  <si>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</si>
  <si>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</si>
  <si>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</si>
  <si>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</si>
  <si>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</si>
  <si>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</si>
  <si>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</si>
  <si>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</si>
  <si>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</si>
  <si>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</si>
  <si>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</si>
  <si>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</si>
  <si>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</si>
  <si>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</si>
  <si>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</si>
  <si>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</si>
  <si>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</si>
  <si>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</si>
  <si>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</si>
  <si>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</si>
  <si>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</si>
  <si>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</si>
  <si>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</si>
  <si>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</si>
  <si>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</si>
  <si>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</si>
  <si>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</si>
  <si>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</si>
  <si>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</si>
  <si>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</si>
  <si>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</si>
  <si>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</si>
  <si>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</si>
  <si>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</si>
  <si>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</si>
  <si>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</si>
  <si>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</si>
  <si>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</si>
  <si>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</si>
  <si>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</si>
  <si>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</si>
  <si>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</si>
  <si>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</si>
  <si>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</si>
  <si>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</si>
  <si>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</si>
  <si>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</si>
  <si>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</si>
  <si>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</si>
  <si>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</si>
  <si>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</si>
  <si>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</si>
  <si>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</si>
  <si>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</si>
  <si>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</si>
  <si>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</si>
  <si>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</si>
  <si>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</si>
  <si>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</si>
  <si>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</si>
  <si>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</si>
  <si>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</si>
  <si>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</si>
  <si>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</si>
  <si>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</si>
  <si>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</si>
  <si>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</si>
  <si>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</si>
  <si>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</si>
  <si>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</si>
  <si>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</si>
  <si>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</si>
  <si>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</si>
  <si>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</si>
  <si>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</si>
  <si>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</si>
  <si>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</si>
  <si>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</si>
  <si>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</si>
  <si>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</si>
  <si>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</si>
  <si>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</si>
  <si>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</si>
  <si>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</si>
  <si>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</si>
  <si>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</si>
  <si>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</si>
  <si>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</si>
  <si>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</si>
  <si>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</si>
  <si>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</si>
  <si>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</si>
  <si>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</si>
  <si>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</si>
  <si>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</si>
  <si>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</si>
  <si>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</si>
  <si>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</si>
  <si>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</si>
  <si>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</si>
  <si>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</si>
  <si>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</si>
  <si>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</si>
  <si>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</si>
  <si>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</si>
  <si>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</si>
  <si>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</si>
  <si>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</si>
  <si>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</si>
  <si>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</si>
  <si>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</si>
  <si>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</si>
  <si>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</si>
  <si>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</si>
  <si>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</si>
  <si>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</si>
  <si>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</si>
  <si>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</si>
  <si>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</si>
  <si>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</si>
  <si>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</si>
  <si>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</si>
  <si>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</si>
  <si>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</si>
  <si>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</si>
  <si>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</si>
  <si>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</si>
  <si>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</si>
  <si>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</si>
  <si>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</si>
  <si>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</si>
  <si>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</si>
  <si>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</si>
  <si>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</si>
  <si>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</si>
  <si>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</si>
  <si>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</si>
  <si>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</si>
  <si>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</si>
  <si>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</si>
  <si>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</si>
  <si>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</si>
  <si>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</si>
  <si>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</si>
  <si>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</si>
  <si>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</si>
  <si>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</si>
  <si>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</si>
  <si>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</si>
  <si>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</si>
  <si>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</si>
  <si>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</si>
  <si>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</si>
  <si>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</si>
  <si>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</si>
  <si>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</si>
  <si>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</si>
  <si>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</si>
  <si>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</si>
  <si>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</si>
  <si>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</si>
  <si>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</si>
  <si>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</si>
  <si>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</si>
  <si>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</si>
  <si>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</si>
  <si>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</si>
  <si>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</si>
  <si>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</si>
  <si>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</si>
  <si>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</si>
  <si>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</si>
  <si>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</si>
  <si>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</si>
  <si>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</si>
  <si>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</si>
  <si>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</si>
  <si>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</si>
  <si>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</si>
  <si>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</si>
  <si>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</si>
  <si>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</si>
  <si>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</si>
  <si>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</si>
  <si>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</si>
  <si>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</si>
  <si>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</si>
  <si>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</si>
  <si>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</si>
  <si>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</si>
  <si>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</si>
  <si>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</si>
  <si>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</si>
  <si>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</si>
  <si>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</si>
  <si>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</si>
  <si>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</si>
  <si>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</si>
  <si>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</si>
  <si>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</si>
  <si>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</si>
  <si>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</si>
  <si>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</si>
  <si>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</si>
  <si>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</si>
  <si>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</si>
  <si>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</si>
  <si>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</si>
  <si>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</si>
  <si>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</si>
  <si>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</si>
  <si>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</si>
  <si>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</si>
  <si>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</si>
  <si>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</si>
  <si>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</si>
  <si>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</si>
  <si>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</si>
  <si>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</si>
  <si>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</si>
  <si>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</si>
  <si>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</si>
  <si>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</si>
  <si>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</si>
  <si>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</si>
  <si>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</si>
  <si>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</si>
  <si>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</si>
  <si>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</si>
  <si>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</si>
  <si>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</si>
  <si>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</si>
  <si>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</si>
  <si>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</si>
  <si>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</si>
  <si>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</si>
  <si>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</si>
  <si>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</si>
  <si>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</si>
  <si>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</si>
  <si>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</si>
  <si>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</si>
  <si>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</si>
  <si>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</si>
  <si>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</si>
  <si>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</si>
  <si>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</si>
  <si>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</si>
  <si>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</si>
  <si>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</si>
  <si>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</si>
  <si>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</si>
  <si>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</si>
  <si>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</si>
  <si>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</si>
  <si>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</si>
  <si>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</si>
  <si>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</si>
  <si>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</si>
  <si>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</si>
  <si>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</si>
  <si>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</si>
  <si>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</si>
  <si>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</si>
  <si>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</si>
  <si>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</si>
  <si>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</si>
  <si>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</si>
  <si>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</si>
  <si>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</si>
  <si>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</si>
  <si>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</si>
  <si>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</si>
  <si>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</si>
  <si>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</si>
  <si>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</si>
  <si>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</si>
  <si>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</si>
  <si>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</si>
  <si>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</si>
  <si>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</si>
  <si>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</si>
  <si>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</si>
  <si>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</si>
  <si>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</si>
  <si>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</si>
  <si>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</si>
  <si>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</si>
  <si>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</si>
  <si>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</si>
  <si>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</si>
  <si>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</si>
  <si>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</si>
  <si>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</si>
  <si>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</si>
  <si>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</si>
  <si>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</si>
  <si>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</si>
  <si>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</si>
  <si>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</si>
  <si>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</si>
  <si>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</si>
  <si>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</si>
  <si>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</si>
  <si>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</si>
  <si>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</si>
  <si>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</si>
  <si>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</si>
  <si>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</si>
  <si>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</si>
  <si>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</si>
  <si>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</si>
  <si>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</si>
  <si>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</si>
  <si>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</si>
  <si>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</si>
  <si>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</si>
  <si>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</si>
  <si>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</si>
  <si>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</si>
  <si>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</si>
  <si>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</si>
  <si>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</si>
  <si>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</si>
  <si>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</si>
  <si>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</si>
  <si>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</si>
  <si>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</si>
  <si>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</si>
  <si>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</si>
  <si>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</si>
  <si>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</si>
  <si>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</si>
  <si>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</si>
  <si>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</si>
  <si>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</si>
  <si>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</si>
  <si>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</si>
  <si>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</si>
  <si>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</si>
  <si>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</si>
  <si>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</si>
  <si>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</si>
  <si>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</si>
  <si>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</si>
  <si>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</si>
  <si>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</si>
  <si>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</si>
  <si>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</si>
  <si>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</si>
  <si>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</si>
  <si>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</si>
  <si>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</si>
  <si>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</si>
  <si>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</si>
  <si>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</si>
  <si>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</si>
  <si>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</si>
  <si>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</si>
  <si>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</si>
  <si>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</si>
  <si>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</si>
  <si>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</si>
  <si>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</si>
  <si>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</si>
  <si>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</si>
  <si>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</si>
  <si>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</si>
  <si>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</si>
  <si>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</si>
  <si>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</si>
  <si>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</si>
  <si>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</si>
  <si>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</si>
  <si>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</si>
  <si>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</si>
  <si>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</si>
  <si>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</si>
  <si>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</si>
  <si>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</si>
  <si>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</si>
  <si>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</si>
  <si>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</si>
  <si>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</si>
  <si>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</si>
  <si>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</si>
  <si>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</si>
  <si>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</si>
  <si>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</si>
  <si>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</si>
  <si>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</si>
  <si>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</si>
  <si>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</si>
  <si>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</si>
  <si>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</si>
  <si>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</si>
  <si>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</si>
  <si>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</si>
  <si>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</si>
  <si>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</si>
  <si>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</si>
  <si>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</si>
  <si>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</si>
  <si>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</si>
  <si>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</si>
  <si>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</si>
  <si>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</si>
  <si>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</si>
  <si>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</si>
  <si>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</si>
  <si>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</si>
  <si>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</si>
  <si>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</si>
  <si>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</si>
  <si>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</si>
  <si>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</si>
  <si>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</si>
  <si>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</si>
  <si>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</si>
  <si>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</si>
  <si>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</si>
  <si>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</si>
  <si>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</si>
  <si>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</si>
  <si>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</si>
  <si>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</si>
  <si>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</si>
  <si>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</si>
  <si>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</si>
  <si>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</si>
  <si>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</si>
  <si>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</si>
  <si>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</si>
  <si>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</si>
  <si>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</si>
  <si>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</si>
  <si>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</si>
  <si>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</si>
  <si>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</si>
  <si>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</si>
  <si>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</si>
  <si>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</si>
  <si>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</si>
  <si>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</si>
  <si>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</si>
  <si>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</si>
  <si>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</si>
  <si>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</si>
  <si>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</si>
  <si>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</si>
  <si>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</si>
  <si>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</si>
  <si>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</si>
  <si>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</si>
  <si>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</si>
  <si>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</si>
  <si>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</si>
  <si>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</si>
  <si>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</si>
  <si>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</si>
  <si>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</si>
  <si>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</si>
  <si>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</si>
  <si>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</si>
  <si>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</si>
  <si>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</si>
  <si>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</si>
  <si>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</si>
  <si>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</si>
  <si>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</si>
  <si>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</si>
  <si>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</si>
  <si>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</si>
  <si>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</si>
  <si>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</si>
  <si>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</si>
  <si>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</si>
  <si>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</si>
  <si>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</si>
  <si>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</si>
  <si>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</si>
  <si>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</si>
  <si>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</si>
  <si>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</si>
  <si>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</si>
  <si>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</si>
  <si>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</si>
  <si>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</si>
  <si>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</si>
  <si>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</si>
  <si>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</si>
  <si>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</si>
  <si>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</si>
  <si>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</si>
  <si>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</si>
  <si>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</si>
  <si>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</si>
  <si>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</si>
  <si>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</si>
  <si>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</si>
  <si>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</si>
  <si>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</si>
  <si>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</si>
  <si>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</si>
  <si>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</si>
  <si>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</si>
  <si>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</si>
  <si>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</si>
  <si>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</si>
  <si>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</si>
  <si>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</si>
  <si>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</si>
  <si>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</si>
  <si>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</si>
  <si>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</si>
  <si>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</si>
  <si>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</si>
  <si>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</si>
  <si>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</si>
  <si>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</si>
  <si>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</si>
  <si>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</si>
  <si>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</si>
  <si>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</si>
  <si>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</si>
  <si>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</si>
  <si>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</si>
  <si>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</si>
  <si>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</si>
  <si>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</si>
  <si>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</si>
  <si>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</si>
  <si>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</si>
  <si>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</si>
  <si>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</si>
  <si>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</si>
  <si>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</si>
  <si>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</si>
  <si>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</si>
  <si>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</si>
  <si>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</si>
  <si>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</si>
  <si>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</si>
  <si>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</si>
  <si>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</si>
  <si>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</si>
  <si>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</si>
  <si>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</si>
  <si>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</si>
  <si>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</si>
  <si>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</si>
  <si>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</si>
  <si>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</si>
  <si>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</si>
  <si>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</si>
  <si>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</si>
  <si>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</si>
  <si>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</si>
  <si>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</si>
  <si>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</si>
  <si>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</si>
  <si>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</si>
  <si>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</si>
  <si>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</si>
  <si>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</si>
  <si>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</si>
  <si>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</si>
  <si>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</si>
  <si>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</si>
  <si>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</si>
  <si>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</si>
  <si>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</si>
  <si>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</si>
  <si>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</si>
  <si>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</si>
  <si>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</si>
  <si>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</si>
  <si>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</si>
  <si>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</si>
  <si>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</si>
  <si>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</si>
  <si>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</si>
  <si>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</si>
  <si>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</si>
  <si>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</si>
  <si>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</si>
  <si>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</si>
  <si>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</si>
  <si>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</si>
  <si>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</si>
  <si>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</si>
  <si>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</si>
  <si>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</si>
  <si>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</si>
  <si>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</si>
  <si>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</si>
  <si>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</si>
  <si>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</si>
  <si>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</si>
  <si>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</si>
  <si>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</si>
  <si>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</si>
  <si>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</si>
  <si>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</si>
  <si>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</si>
  <si>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</si>
  <si>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</si>
  <si>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</si>
  <si>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</si>
  <si>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</si>
  <si>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</si>
  <si>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</si>
  <si>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</si>
  <si>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</si>
  <si>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</si>
  <si>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</si>
  <si>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</si>
  <si>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</si>
  <si>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</si>
  <si>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</si>
  <si>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</si>
  <si>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</si>
  <si>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</si>
  <si>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</si>
  <si>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</si>
  <si>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</si>
  <si>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</si>
  <si>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</si>
  <si>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</si>
  <si>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</si>
  <si>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</si>
  <si>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</si>
  <si>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</si>
  <si>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</si>
  <si>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</si>
  <si>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</si>
  <si>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</si>
  <si>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</si>
  <si>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</si>
  <si>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</si>
  <si>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</si>
  <si>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</si>
  <si>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</si>
  <si>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</si>
  <si>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</si>
  <si>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</si>
  <si>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</si>
  <si>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</si>
  <si>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</si>
  <si>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</si>
  <si>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</si>
  <si>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</si>
  <si>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</si>
  <si>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</si>
  <si>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</si>
  <si>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</si>
  <si>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</si>
  <si>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</si>
  <si>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</si>
  <si>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</si>
  <si>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</si>
  <si>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</si>
  <si>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</si>
  <si>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</si>
  <si>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</si>
  <si>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</si>
  <si>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</si>
  <si>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</si>
  <si>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</si>
  <si>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</si>
  <si>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</si>
  <si>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</si>
  <si>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</si>
  <si>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</si>
  <si>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</si>
  <si>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</si>
  <si>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</si>
  <si>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</si>
  <si>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</si>
  <si>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</si>
  <si>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</si>
  <si>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</si>
  <si>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</si>
  <si>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</si>
  <si>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</si>
  <si>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</si>
  <si>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</si>
  <si>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</si>
  <si>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</si>
  <si>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</si>
  <si>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</si>
  <si>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</si>
  <si>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</si>
  <si>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</si>
  <si>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</si>
  <si>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</si>
  <si>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</si>
  <si>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</si>
  <si>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</si>
  <si>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</si>
  <si>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</si>
  <si>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</si>
  <si>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</si>
  <si>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</si>
  <si>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</si>
  <si>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</si>
  <si>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</si>
  <si>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</si>
  <si>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</si>
  <si>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</si>
  <si>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</si>
  <si>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</si>
  <si>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</si>
  <si>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</si>
  <si>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</si>
  <si>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</si>
  <si>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</si>
  <si>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</si>
  <si>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</si>
  <si>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</si>
  <si>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</si>
  <si>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</si>
  <si>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</si>
  <si>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</si>
  <si>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</si>
  <si>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</si>
  <si>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</si>
  <si>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</si>
  <si>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</si>
  <si>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</si>
  <si>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</si>
  <si>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</si>
  <si>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</si>
  <si>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</si>
  <si>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</si>
  <si>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</si>
  <si>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</si>
  <si>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</si>
  <si>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</si>
  <si>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</si>
  <si>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</si>
  <si>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</si>
  <si>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</si>
  <si>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</si>
  <si>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</si>
  <si>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</si>
  <si>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</si>
  <si>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</si>
  <si>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</si>
  <si>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</si>
  <si>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</si>
  <si>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</si>
  <si>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</si>
  <si>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</si>
  <si>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</si>
  <si>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</si>
  <si>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</si>
  <si>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</si>
  <si>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</si>
  <si>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</si>
  <si>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</si>
  <si>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</si>
  <si>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</si>
  <si>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</si>
  <si>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</si>
  <si>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</si>
  <si>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</si>
  <si>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</si>
  <si>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</si>
  <si>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</si>
  <si>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</si>
  <si>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</si>
  <si>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</si>
  <si>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</si>
  <si>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</si>
  <si>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</si>
  <si>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</si>
  <si>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</si>
  <si>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</si>
  <si>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</si>
  <si>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</si>
  <si>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</si>
  <si>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</si>
  <si>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</si>
  <si>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</si>
  <si>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</si>
  <si>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</si>
  <si>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</si>
  <si>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</si>
  <si>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</si>
  <si>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</si>
  <si>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</si>
  <si>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</si>
  <si>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</si>
  <si>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</si>
  <si>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</si>
  <si>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</si>
  <si>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</si>
  <si>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</si>
  <si>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</si>
  <si>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</si>
  <si>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</si>
  <si>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</si>
  <si>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</si>
  <si>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</si>
  <si>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</si>
  <si>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</si>
  <si>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</si>
  <si>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</si>
  <si>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</si>
  <si>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</si>
  <si>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</si>
  <si>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</si>
  <si>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</si>
  <si>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</si>
  <si>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</si>
  <si>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</si>
  <si>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</si>
  <si>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</si>
  <si>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</si>
  <si>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</si>
  <si>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</si>
  <si>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</si>
  <si>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</si>
  <si>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</si>
  <si>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</si>
  <si>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</si>
  <si>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</si>
  <si>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</si>
  <si>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</si>
  <si>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</si>
  <si>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</si>
  <si>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</si>
  <si>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</si>
  <si>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</si>
  <si>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</si>
  <si>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</si>
  <si>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</si>
  <si>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</si>
  <si>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</si>
  <si>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</si>
  <si>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</si>
  <si>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</si>
  <si>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</si>
  <si>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</si>
  <si>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</si>
  <si>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</si>
  <si>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</si>
  <si>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</si>
  <si>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</si>
  <si>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</si>
  <si>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</si>
  <si>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</si>
  <si>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</si>
  <si>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</si>
  <si>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</si>
  <si>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</si>
  <si>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</si>
  <si>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</si>
  <si>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</si>
  <si>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</si>
  <si>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</si>
  <si>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</si>
  <si>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</si>
  <si>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</si>
  <si>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</si>
  <si>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</si>
  <si>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</si>
  <si>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</si>
  <si>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</si>
  <si>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</si>
  <si>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</si>
  <si>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</si>
  <si>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</si>
  <si>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</si>
  <si>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</si>
  <si>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</si>
  <si>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</si>
  <si>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</si>
  <si>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</si>
  <si>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</si>
  <si>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</si>
  <si>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</si>
  <si>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</si>
  <si>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</si>
  <si>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</si>
  <si>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</si>
  <si>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</si>
  <si>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</si>
  <si>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</si>
  <si>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</si>
  <si>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</si>
  <si>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</si>
  <si>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</si>
  <si>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</si>
  <si>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</si>
  <si>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</si>
  <si>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</si>
  <si>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</si>
  <si>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</si>
  <si>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</si>
  <si>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</si>
  <si>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</si>
  <si>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</si>
  <si>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</si>
  <si>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</si>
  <si>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</si>
  <si>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</si>
  <si>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</si>
  <si>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</si>
  <si>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</si>
  <si>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</si>
  <si>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</si>
  <si>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</si>
  <si>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</si>
  <si>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</si>
  <si>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</si>
  <si>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</si>
  <si>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</si>
  <si>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</si>
  <si>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</si>
  <si>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</si>
  <si>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</si>
  <si>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</si>
  <si>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</si>
  <si>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</si>
  <si>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</si>
  <si>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</si>
  <si>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</si>
  <si>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</si>
  <si>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</si>
  <si>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</si>
  <si>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</si>
  <si>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</si>
  <si>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</si>
  <si>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</si>
  <si>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</si>
  <si>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</si>
  <si>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</si>
  <si>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</si>
  <si>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</si>
  <si>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</si>
  <si>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</si>
  <si>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</si>
  <si>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</si>
  <si>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</si>
  <si>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</si>
  <si>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</si>
  <si>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</si>
  <si>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</si>
  <si>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</si>
  <si>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</si>
  <si>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</si>
  <si>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</si>
  <si>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</si>
  <si>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</si>
  <si>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</si>
  <si>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</si>
  <si>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</si>
  <si>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</si>
  <si>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</si>
  <si>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</si>
  <si>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</si>
  <si>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</si>
  <si>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</si>
  <si>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</si>
  <si>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</si>
  <si>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</si>
  <si>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</si>
  <si>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</si>
  <si>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</si>
  <si>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</si>
  <si>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</si>
  <si>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</si>
  <si>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</si>
  <si>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</si>
  <si>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</si>
  <si>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</si>
  <si>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</si>
  <si>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</si>
  <si>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</si>
  <si>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</si>
  <si>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</si>
  <si>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</si>
  <si>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</si>
  <si>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</si>
  <si>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</si>
  <si>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</si>
  <si>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</si>
  <si>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</si>
  <si>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</si>
  <si>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</si>
  <si>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</si>
  <si>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</si>
  <si>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</si>
  <si>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</si>
  <si>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</si>
  <si>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</si>
  <si>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</si>
  <si>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</si>
  <si>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</si>
  <si>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</si>
  <si>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</si>
  <si>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</si>
  <si>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</si>
  <si>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</si>
  <si>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</si>
  <si>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</si>
  <si>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</si>
  <si>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</si>
  <si>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</si>
  <si>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</si>
  <si>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</si>
  <si>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</si>
  <si>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</si>
  <si>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</si>
  <si>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</si>
  <si>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</si>
  <si>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</si>
  <si>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</si>
  <si>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</si>
  <si>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</si>
  <si>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</si>
  <si>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</si>
  <si>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</si>
  <si>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</si>
  <si>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</si>
  <si>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</si>
  <si>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</si>
  <si>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</si>
  <si>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</si>
  <si>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</si>
  <si>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</si>
  <si>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</si>
  <si>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</si>
  <si>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</si>
  <si>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</si>
  <si>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</si>
  <si>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</si>
  <si>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</si>
  <si>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</si>
  <si>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</si>
  <si>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</si>
  <si>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</si>
  <si>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</si>
  <si>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</si>
  <si>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</si>
  <si>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</si>
  <si>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</si>
  <si>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</si>
  <si>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</si>
  <si>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</si>
  <si>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</si>
  <si>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</si>
  <si>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</si>
  <si>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</si>
  <si>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</si>
  <si>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</si>
  <si>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</si>
  <si>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</si>
  <si>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</si>
  <si>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</si>
  <si>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</si>
  <si>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</si>
  <si>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</si>
  <si>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</si>
  <si>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</si>
  <si>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</si>
  <si>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</si>
  <si>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</si>
  <si>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</si>
  <si>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</si>
  <si>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</si>
  <si>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</si>
  <si>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</si>
  <si>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</si>
  <si>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</si>
  <si>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</si>
  <si>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</si>
  <si>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</si>
  <si>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</si>
  <si>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</si>
  <si>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</si>
  <si>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</si>
  <si>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</si>
  <si>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</si>
  <si>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</si>
  <si>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</si>
  <si>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</si>
  <si>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</si>
  <si>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</si>
  <si>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</si>
  <si>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</si>
  <si>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</si>
  <si>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</si>
  <si>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</si>
  <si>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</si>
  <si>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</si>
  <si>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</si>
  <si>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</si>
  <si>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</si>
  <si>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</si>
  <si>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</si>
  <si>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</si>
  <si>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</si>
  <si>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</si>
  <si>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</si>
  <si>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</si>
  <si>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</si>
  <si>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</si>
  <si>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</si>
  <si>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</si>
  <si>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</si>
  <si>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</si>
  <si>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</si>
  <si>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</si>
  <si>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</si>
  <si>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</si>
  <si>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</si>
  <si>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</si>
  <si>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</si>
  <si>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</si>
  <si>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</si>
  <si>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</si>
  <si>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</si>
  <si>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</si>
  <si>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</si>
  <si>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</si>
  <si>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</si>
  <si>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</si>
  <si>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</si>
  <si>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</si>
  <si>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</si>
  <si>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</si>
  <si>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</si>
  <si>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</si>
  <si>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</si>
  <si>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</si>
  <si>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</si>
  <si>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</si>
  <si>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</si>
  <si>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</si>
  <si>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</si>
  <si>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</si>
  <si>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</si>
  <si>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</si>
  <si>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</si>
  <si>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</si>
  <si>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</si>
  <si>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</si>
  <si>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</si>
  <si>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</si>
  <si>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</si>
  <si>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</si>
  <si>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</si>
  <si>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</si>
  <si>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</si>
  <si>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</si>
  <si>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</si>
  <si>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</si>
  <si>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</si>
  <si>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</si>
  <si>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</si>
  <si>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</si>
  <si>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</si>
  <si>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</si>
  <si>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</si>
  <si>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</si>
  <si>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</si>
  <si>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</si>
  <si>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</si>
  <si>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</si>
  <si>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</si>
  <si>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</si>
  <si>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</si>
  <si>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</si>
  <si>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</si>
  <si>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</si>
  <si>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</si>
  <si>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</si>
  <si>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</si>
  <si>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</si>
  <si>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</si>
  <si>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</si>
  <si>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</si>
  <si>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</si>
  <si>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</si>
  <si>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</si>
  <si>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</si>
  <si>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</si>
  <si>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</si>
  <si>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</si>
  <si>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</si>
  <si>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</si>
  <si>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</si>
  <si>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</si>
  <si>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</si>
  <si>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</si>
  <si>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</si>
  <si>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</si>
  <si>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</si>
  <si>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</si>
  <si>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</si>
  <si>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</si>
  <si>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</si>
  <si>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</si>
  <si>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</si>
  <si>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</si>
  <si>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</si>
  <si>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</si>
  <si>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</si>
  <si>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</si>
  <si>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</si>
  <si>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</si>
  <si>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</si>
  <si>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</si>
  <si>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</si>
  <si>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</si>
  <si>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</si>
  <si>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</si>
  <si>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</si>
  <si>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</si>
  <si>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</si>
  <si>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</si>
  <si>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</si>
  <si>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</si>
  <si>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</si>
  <si>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</si>
  <si>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</si>
  <si>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</si>
  <si>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</si>
  <si>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</si>
  <si>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</si>
  <si>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</si>
  <si>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</si>
  <si>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</si>
  <si>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</si>
  <si>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</si>
  <si>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</si>
  <si>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</si>
  <si>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</si>
  <si>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</si>
  <si>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</si>
  <si>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</si>
  <si>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</si>
  <si>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</si>
  <si>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</si>
  <si>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</si>
  <si>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</si>
  <si>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</si>
  <si>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</si>
  <si>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</si>
  <si>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</si>
  <si>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</si>
  <si>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</si>
  <si>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</si>
  <si>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</si>
  <si>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</si>
  <si>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</si>
  <si>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</si>
  <si>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</si>
  <si>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</si>
  <si>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</si>
  <si>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</si>
  <si>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</si>
  <si>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</si>
  <si>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</si>
  <si>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</si>
  <si>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</si>
  <si>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</si>
  <si>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</si>
  <si>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</si>
  <si>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</si>
  <si>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</si>
  <si>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</si>
  <si>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</si>
  <si>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</si>
  <si>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</si>
  <si>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</si>
  <si>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</si>
  <si>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</si>
  <si>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</si>
  <si>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</si>
  <si>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</si>
  <si>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</si>
  <si>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</si>
  <si>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</si>
  <si>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</si>
  <si>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</si>
  <si>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</si>
  <si>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</si>
  <si>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</si>
  <si>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</si>
  <si>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</si>
  <si>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</si>
  <si>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</si>
  <si>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</si>
  <si>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</si>
  <si>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</si>
  <si>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</si>
  <si>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</si>
  <si>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</si>
  <si>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</si>
  <si>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</si>
  <si>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</si>
  <si>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</si>
  <si>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</si>
  <si>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</si>
  <si>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</si>
  <si>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</si>
  <si>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</si>
  <si>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</si>
  <si>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</si>
  <si>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</si>
  <si>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</si>
  <si>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</si>
  <si>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</si>
  <si>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</si>
  <si>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</si>
  <si>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</si>
  <si>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</si>
  <si>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</si>
  <si>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</si>
  <si>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</si>
  <si>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</si>
  <si>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</si>
  <si>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</si>
  <si>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</si>
  <si>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</si>
  <si>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</si>
  <si>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</si>
  <si>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</si>
  <si>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</si>
  <si>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</si>
  <si>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</si>
  <si>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</si>
  <si>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</si>
  <si>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</si>
  <si>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</si>
  <si>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</si>
  <si>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</si>
  <si>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</si>
  <si>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</si>
  <si>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</si>
  <si>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</si>
  <si>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</si>
  <si>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</si>
  <si>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</si>
  <si>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</si>
  <si>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</si>
  <si>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</si>
  <si>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</si>
  <si>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</si>
  <si>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</si>
  <si>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</si>
  <si>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</si>
  <si>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</si>
  <si>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</si>
  <si>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</si>
  <si>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</si>
  <si>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</si>
  <si>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</si>
  <si>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</si>
  <si>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</si>
  <si>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</si>
  <si>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</si>
  <si>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</si>
  <si>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</si>
  <si>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</si>
  <si>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</si>
  <si>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</si>
  <si>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</si>
  <si>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</si>
  <si>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</si>
  <si>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</si>
  <si>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</si>
  <si>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</si>
  <si>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</si>
  <si>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</si>
  <si>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</si>
  <si>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</si>
  <si>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</si>
  <si>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</si>
  <si>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</si>
  <si>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</si>
  <si>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</si>
  <si>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</si>
  <si>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</si>
  <si>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</si>
  <si>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</si>
  <si>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</si>
  <si>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</si>
  <si>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</si>
  <si>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</si>
  <si>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</si>
  <si>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</si>
  <si>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</si>
  <si>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</si>
  <si>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</si>
  <si>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</si>
  <si>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</si>
  <si>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</si>
  <si>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</si>
  <si>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</si>
  <si>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</si>
  <si>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</si>
  <si>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</si>
  <si>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</si>
  <si>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</si>
  <si>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</si>
  <si>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</si>
  <si>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</si>
  <si>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</si>
  <si>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</si>
  <si>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</si>
  <si>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</si>
  <si>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</si>
  <si>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</si>
  <si>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</si>
  <si>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</si>
  <si>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</si>
  <si>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</si>
  <si>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</si>
  <si>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</si>
  <si>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</si>
  <si>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</si>
  <si>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</si>
  <si>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</si>
  <si>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</si>
  <si>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</si>
  <si>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</si>
  <si>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</si>
  <si>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</si>
  <si>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</si>
  <si>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</si>
  <si>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</si>
  <si>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</si>
  <si>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</si>
  <si>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</si>
  <si>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</si>
  <si>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</si>
  <si>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</si>
  <si>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</si>
  <si>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</si>
  <si>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</si>
  <si>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</si>
  <si>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</si>
  <si>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</si>
  <si>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</si>
  <si>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</si>
  <si>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</si>
  <si>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</si>
  <si>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</si>
  <si>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</si>
  <si>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</si>
  <si>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</si>
  <si>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</si>
  <si>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</si>
  <si>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</si>
  <si>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</si>
  <si>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</si>
  <si>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</si>
  <si>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</si>
  <si>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</si>
  <si>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</si>
  <si>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</si>
  <si>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</si>
  <si>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</si>
  <si>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</si>
  <si>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</si>
  <si>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</si>
  <si>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</si>
  <si>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</si>
  <si>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</si>
  <si>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</si>
  <si>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</si>
  <si>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</si>
  <si>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</si>
  <si>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</si>
  <si>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</si>
  <si>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</si>
  <si>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</si>
  <si>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</si>
  <si>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</si>
  <si>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</si>
  <si>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</si>
  <si>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</si>
  <si>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</si>
  <si>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</si>
  <si>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</si>
  <si>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</si>
  <si>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</si>
  <si>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</si>
  <si>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</si>
  <si>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</si>
  <si>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</si>
  <si>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</si>
  <si>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</si>
  <si>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</si>
  <si>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</si>
  <si>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</si>
  <si>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</si>
  <si>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</si>
  <si>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</si>
  <si>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</si>
  <si>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</si>
  <si>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</si>
  <si>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</si>
  <si>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</si>
  <si>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</si>
  <si>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</si>
  <si>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</si>
  <si>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</si>
  <si>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</si>
  <si>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</si>
  <si>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</si>
  <si>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</si>
  <si>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</si>
  <si>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</si>
  <si>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</si>
  <si>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</si>
  <si>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</si>
  <si>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</si>
  <si>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</si>
  <si>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</si>
  <si>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</si>
  <si>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</si>
  <si>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</si>
  <si>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</si>
  <si>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</si>
  <si>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</si>
  <si>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</si>
  <si>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</si>
  <si>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</si>
  <si>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</si>
  <si>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</si>
  <si>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</si>
  <si>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</si>
  <si>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</si>
  <si>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</si>
  <si>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</si>
  <si>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</si>
  <si>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</si>
  <si>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</si>
  <si>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</si>
  <si>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</si>
  <si>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</si>
  <si>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</si>
  <si>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</si>
  <si>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</si>
  <si>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</si>
  <si>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</si>
  <si>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</si>
  <si>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</si>
  <si>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</si>
  <si>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</si>
  <si>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</si>
  <si>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</si>
  <si>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</si>
  <si>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</si>
  <si>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</si>
  <si>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</si>
  <si>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</si>
  <si>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</si>
  <si>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</si>
  <si>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</si>
  <si>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</si>
  <si>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</si>
  <si>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</si>
  <si>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</si>
  <si>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</si>
  <si>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</si>
  <si>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</si>
  <si>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</si>
  <si>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</si>
  <si>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</si>
  <si>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</si>
  <si>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</si>
  <si>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</si>
  <si>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</si>
  <si>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</si>
  <si>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</si>
  <si>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</si>
  <si>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</si>
  <si>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</si>
  <si>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</si>
  <si>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</si>
  <si>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</si>
  <si>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</si>
  <si>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</si>
  <si>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</si>
  <si>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</si>
  <si>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</si>
  <si>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</si>
  <si>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</si>
  <si>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</si>
  <si>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</si>
  <si>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</si>
  <si>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</si>
  <si>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</si>
  <si>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</si>
  <si>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</si>
  <si>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</si>
  <si>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</si>
  <si>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</si>
  <si>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</si>
  <si>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</si>
  <si>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</si>
  <si>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</si>
  <si>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</si>
  <si>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</si>
  <si>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</si>
  <si>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</si>
  <si>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</si>
  <si>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</si>
  <si>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</si>
  <si>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</si>
  <si>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</si>
  <si>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</si>
  <si>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</si>
  <si>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</si>
  <si>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</si>
  <si>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</si>
  <si>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</si>
  <si>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</si>
  <si>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</si>
  <si>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</si>
  <si>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</si>
  <si>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</si>
  <si>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</si>
  <si>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</si>
  <si>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</si>
  <si>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</si>
  <si>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</si>
  <si>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</si>
  <si>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</si>
  <si>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</si>
  <si>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</si>
  <si>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</si>
  <si>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</si>
  <si>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</si>
  <si>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</si>
  <si>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</si>
  <si>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</si>
  <si>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</si>
  <si>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</si>
  <si>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</si>
  <si>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</si>
  <si>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</si>
  <si>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</si>
  <si>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</si>
  <si>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</si>
  <si>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</si>
  <si>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</si>
  <si>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</si>
  <si>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</si>
  <si>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</si>
  <si>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</si>
  <si>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</si>
  <si>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</si>
  <si>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</si>
  <si>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</si>
  <si>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</si>
  <si>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</si>
  <si>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</si>
  <si>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</si>
  <si>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</si>
  <si>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</si>
  <si>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</si>
  <si>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</si>
  <si>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</si>
  <si>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</si>
  <si>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</si>
  <si>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</si>
  <si>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</si>
  <si>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</si>
  <si>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</si>
  <si>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</si>
  <si>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</si>
  <si>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</si>
  <si>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</si>
  <si>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</si>
  <si>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</si>
  <si>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</si>
  <si>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</si>
  <si>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</si>
  <si>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</si>
  <si>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</si>
  <si>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</si>
  <si>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</si>
  <si>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</si>
  <si>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</si>
  <si>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</si>
  <si>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</si>
  <si>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</si>
  <si>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</si>
  <si>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</si>
  <si>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</si>
  <si>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</si>
  <si>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</si>
  <si>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</si>
  <si>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</si>
  <si>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</si>
  <si>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</si>
  <si>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</si>
  <si>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</si>
  <si>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</si>
  <si>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</si>
  <si>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</si>
  <si>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</si>
  <si>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</si>
  <si>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</si>
  <si>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</si>
  <si>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</si>
  <si>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</si>
  <si>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</si>
  <si>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</si>
  <si>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</si>
  <si>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</si>
  <si>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</si>
  <si>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</si>
  <si>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</si>
  <si>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</si>
  <si>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</si>
  <si>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</si>
  <si>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</si>
  <si>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</si>
  <si>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</si>
  <si>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</si>
  <si>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</si>
  <si>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</si>
  <si>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</si>
  <si>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</si>
  <si>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</si>
  <si>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</si>
  <si>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</si>
  <si>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</si>
  <si>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</si>
  <si>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</si>
  <si>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</si>
  <si>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</si>
  <si>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</si>
  <si>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</si>
  <si>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</si>
  <si>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</si>
  <si>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</si>
  <si>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</si>
  <si>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</si>
  <si>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</si>
  <si>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</si>
  <si>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</si>
  <si>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</si>
  <si>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</si>
  <si>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</si>
  <si>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</si>
  <si>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</si>
  <si>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</si>
  <si>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</si>
  <si>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</si>
  <si>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</si>
  <si>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</si>
  <si>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</si>
  <si>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</si>
  <si>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</si>
  <si>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</si>
  <si>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</si>
  <si>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</si>
  <si>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</si>
  <si>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</si>
  <si>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</si>
  <si>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</si>
  <si>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</si>
  <si>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</si>
  <si>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</si>
  <si>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</si>
  <si>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</si>
  <si>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</si>
  <si>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</si>
  <si>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</si>
  <si>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</si>
  <si>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</si>
  <si>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</si>
  <si>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</si>
  <si>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</si>
  <si>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</si>
  <si>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</si>
  <si>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</si>
  <si>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</si>
  <si>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</si>
  <si>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</si>
  <si>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</si>
  <si>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</si>
  <si>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</si>
  <si>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</si>
  <si>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</si>
  <si>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</si>
  <si>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</si>
  <si>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</si>
  <si>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</si>
  <si>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</si>
  <si>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</si>
  <si>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</si>
  <si>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</si>
  <si>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</si>
  <si>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</si>
  <si>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</si>
  <si>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</si>
  <si>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</si>
  <si>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</si>
  <si>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</si>
  <si>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</si>
  <si>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</si>
  <si>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</si>
  <si>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</si>
  <si>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</si>
  <si>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</si>
  <si>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</si>
  <si>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</si>
  <si>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</si>
  <si>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</si>
  <si>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</si>
  <si>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</si>
  <si>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</si>
  <si>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</si>
  <si>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</si>
  <si>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</si>
  <si>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</si>
  <si>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</si>
  <si>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</si>
  <si>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</si>
  <si>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</si>
  <si>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</si>
  <si>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</si>
  <si>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</si>
  <si>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</si>
  <si>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</si>
  <si>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</si>
  <si>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</si>
  <si>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</si>
  <si>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</si>
  <si>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</si>
  <si>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</si>
  <si>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</si>
  <si>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</si>
  <si>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</si>
  <si>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</si>
  <si>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</si>
  <si>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</si>
  <si>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</si>
  <si>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</si>
  <si>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</si>
  <si>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</si>
  <si>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</si>
  <si>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</si>
  <si>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</si>
  <si>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</si>
  <si>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</si>
  <si>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</si>
  <si>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</si>
  <si>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</si>
  <si>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</si>
  <si>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</si>
  <si>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</si>
  <si>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</si>
  <si>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</si>
  <si>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</si>
  <si>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</si>
  <si>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</si>
  <si>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</si>
  <si>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</si>
  <si>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</si>
  <si>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</si>
  <si>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</si>
  <si>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</si>
  <si>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</si>
  <si>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</si>
  <si>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</si>
  <si>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</si>
  <si>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</si>
  <si>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</si>
  <si>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</si>
  <si>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</si>
  <si>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</si>
  <si>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</si>
  <si>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</si>
  <si>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</si>
  <si>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</si>
  <si>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</si>
  <si>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</si>
  <si>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</si>
  <si>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</si>
  <si>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</si>
  <si>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</si>
  <si>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</si>
  <si>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</si>
  <si>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</si>
  <si>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</si>
  <si>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</si>
  <si>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</si>
  <si>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</si>
  <si>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</si>
  <si>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</si>
  <si>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</si>
  <si>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</si>
  <si>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</si>
  <si>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</si>
  <si>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</si>
  <si>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</si>
  <si>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</si>
  <si>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</si>
  <si>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</si>
  <si>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</si>
  <si>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</si>
  <si>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</si>
  <si>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</si>
  <si>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</si>
  <si>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</si>
  <si>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</si>
  <si>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</si>
  <si>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</si>
  <si>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</si>
  <si>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</si>
  <si>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</si>
  <si>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</si>
  <si>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</si>
  <si>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</si>
  <si>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</si>
  <si>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</si>
  <si>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</si>
  <si>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</si>
  <si>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</si>
  <si>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</si>
  <si>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</si>
  <si>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</si>
  <si>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</si>
  <si>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</si>
  <si>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</si>
  <si>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</si>
  <si>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</si>
  <si>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</si>
  <si>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</si>
  <si>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</si>
  <si>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</si>
  <si>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</si>
  <si>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</si>
  <si>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</si>
  <si>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</si>
  <si>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</si>
  <si>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</si>
  <si>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</si>
  <si>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</si>
  <si>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</si>
  <si>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</si>
  <si>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</si>
  <si>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</si>
  <si>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</si>
  <si>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</si>
  <si>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</si>
  <si>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</si>
  <si>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</si>
  <si>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</si>
  <si>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</si>
  <si>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</si>
  <si>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</si>
  <si>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</si>
  <si>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</si>
  <si>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</si>
  <si>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</si>
  <si>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</si>
  <si>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</si>
  <si>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</si>
  <si>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</si>
  <si>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</si>
  <si>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</si>
  <si>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</si>
  <si>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</si>
  <si>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</si>
  <si>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</si>
  <si>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</si>
  <si>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</si>
  <si>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</si>
  <si>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</si>
  <si>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</si>
  <si>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</si>
  <si>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</si>
  <si>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</si>
  <si>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</si>
  <si>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</si>
  <si>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</si>
  <si>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</si>
  <si>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</si>
  <si>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</si>
  <si>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</si>
  <si>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</si>
  <si>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</si>
  <si>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</si>
  <si>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</si>
  <si>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</si>
  <si>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</si>
  <si>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</si>
  <si>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</si>
  <si>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</si>
  <si>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</si>
  <si>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</si>
  <si>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</si>
  <si>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</si>
  <si>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</si>
  <si>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</si>
  <si>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</si>
  <si>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</si>
  <si>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</si>
  <si>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</si>
  <si>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</si>
  <si>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</si>
  <si>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</si>
  <si>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</si>
  <si>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</si>
  <si>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</si>
  <si>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</si>
  <si>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</si>
  <si>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</si>
  <si>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</si>
  <si>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</si>
  <si>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</si>
  <si>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</si>
  <si>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</si>
  <si>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</si>
  <si>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</si>
  <si>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</si>
  <si>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</si>
  <si>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</si>
  <si>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</si>
  <si>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</si>
  <si>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</si>
  <si>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</si>
  <si>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</si>
  <si>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</si>
  <si>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</si>
  <si>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</si>
  <si>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</si>
  <si>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</si>
  <si>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</si>
  <si>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</si>
  <si>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</si>
  <si>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</si>
  <si>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</si>
  <si>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</si>
  <si>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</si>
  <si>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</si>
  <si>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</si>
  <si>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</si>
  <si>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</si>
  <si>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</si>
  <si>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</si>
  <si>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</si>
  <si>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</si>
  <si>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</si>
  <si>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</si>
  <si>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</si>
  <si>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</si>
  <si>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</si>
  <si>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</si>
  <si>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</si>
  <si>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</si>
  <si>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</si>
  <si>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</si>
  <si>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</si>
  <si>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</si>
  <si>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</si>
  <si>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</si>
  <si>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</si>
  <si>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</si>
  <si>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</si>
  <si>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</si>
  <si>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</si>
  <si>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</si>
  <si>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</si>
  <si>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</si>
  <si>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</si>
  <si>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</si>
  <si>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</si>
  <si>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</si>
  <si>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</si>
  <si>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</si>
  <si>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</si>
  <si>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</si>
  <si>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</si>
  <si>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</si>
  <si>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</si>
  <si>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</si>
  <si>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</si>
  <si>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</si>
  <si>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</si>
  <si>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</si>
  <si>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</si>
  <si>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</si>
  <si>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</si>
  <si>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</si>
  <si>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</si>
  <si>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</si>
  <si>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</si>
  <si>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</si>
  <si>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</si>
  <si>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</si>
  <si>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</si>
  <si>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</si>
  <si>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</si>
  <si>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</si>
  <si>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</si>
  <si>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</si>
  <si>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</si>
  <si>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</si>
  <si>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</si>
  <si>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</si>
  <si>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</si>
  <si>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</si>
  <si>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</si>
  <si>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</si>
  <si>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</si>
  <si>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</si>
  <si>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</si>
  <si>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</si>
  <si>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</si>
  <si>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</si>
  <si>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</si>
  <si>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</si>
  <si>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</si>
  <si>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</si>
  <si>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</si>
  <si>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</si>
  <si>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</si>
  <si>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</si>
  <si>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</si>
  <si>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</si>
  <si>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</si>
  <si>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</si>
  <si>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</si>
  <si>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</si>
  <si>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</si>
  <si>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</si>
  <si>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</si>
  <si>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</si>
  <si>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</si>
  <si>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</si>
  <si>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</si>
  <si>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</si>
  <si>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</si>
  <si>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</si>
  <si>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</si>
  <si>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</si>
  <si>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</si>
  <si>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</si>
  <si>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</si>
  <si>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</si>
  <si>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</si>
  <si>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</si>
  <si>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</si>
  <si>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</si>
  <si>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</si>
  <si>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</si>
  <si>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</si>
  <si>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</si>
  <si>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</si>
  <si>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</si>
  <si>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</si>
  <si>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</si>
  <si>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</si>
  <si>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</si>
  <si>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</si>
  <si>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</si>
  <si>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</si>
  <si>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</si>
  <si>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</si>
  <si>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</si>
  <si>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</si>
  <si>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</si>
  <si>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</si>
  <si>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</si>
  <si>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</si>
  <si>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</si>
  <si>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</si>
  <si>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</si>
  <si>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</si>
  <si>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</si>
  <si>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</si>
  <si>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</si>
  <si>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</si>
  <si>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</si>
  <si>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</si>
  <si>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</si>
  <si>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</si>
  <si>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</si>
  <si>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</si>
  <si>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</si>
  <si>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</si>
  <si>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</si>
  <si>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</si>
  <si>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</si>
  <si>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</si>
  <si>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</si>
  <si>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</si>
  <si>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</si>
  <si>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</si>
  <si>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</si>
  <si>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</si>
  <si>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</si>
  <si>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</si>
  <si>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</si>
  <si>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</si>
  <si>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</si>
  <si>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</si>
  <si>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</si>
  <si>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</si>
  <si>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</si>
  <si>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</si>
  <si>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</si>
  <si>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</si>
  <si>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</si>
  <si>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</si>
  <si>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</si>
  <si>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</si>
  <si>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</si>
  <si>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</si>
  <si>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</si>
  <si>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</si>
  <si>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</si>
  <si>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</si>
  <si>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</si>
  <si>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</si>
  <si>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</si>
  <si>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</si>
  <si>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</si>
  <si>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</si>
  <si>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</si>
  <si>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</si>
  <si>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</si>
  <si>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</si>
  <si>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</si>
  <si>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</si>
  <si>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</si>
  <si>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</si>
  <si>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</si>
  <si>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</si>
  <si>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</si>
  <si>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</si>
  <si>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</si>
  <si>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</si>
  <si>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</si>
  <si>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</si>
  <si>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</si>
  <si>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</si>
  <si>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</si>
  <si>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</si>
  <si>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</si>
  <si>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</si>
  <si>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</si>
  <si>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</si>
  <si>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</si>
  <si>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</si>
  <si>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</si>
  <si>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</si>
  <si>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</si>
  <si>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</si>
  <si>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</si>
  <si>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</si>
  <si>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</si>
  <si>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</si>
  <si>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</si>
  <si>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</si>
  <si>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</si>
  <si>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</si>
  <si>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</si>
  <si>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</si>
  <si>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</si>
  <si>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</si>
  <si>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</si>
  <si>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</si>
  <si>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</si>
  <si>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</si>
  <si>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</si>
  <si>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</si>
  <si>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</si>
  <si>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</si>
  <si>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</si>
  <si>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</si>
  <si>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</si>
  <si>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</si>
  <si>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</si>
  <si>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</si>
  <si>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</si>
  <si>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</si>
  <si>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</si>
  <si>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</si>
  <si>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</si>
  <si>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</si>
  <si>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</si>
  <si>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</si>
  <si>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</si>
  <si>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</si>
  <si>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</si>
  <si>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</si>
  <si>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</si>
  <si>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</si>
  <si>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</si>
  <si>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</si>
  <si>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</si>
  <si>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</si>
  <si>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</si>
  <si>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</si>
  <si>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</si>
  <si>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</si>
  <si>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</si>
  <si>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</si>
  <si>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</si>
  <si>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</si>
  <si>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</si>
  <si>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</si>
  <si>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</si>
  <si>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</si>
  <si>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</si>
  <si>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</si>
  <si>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</si>
  <si>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</si>
  <si>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</si>
  <si>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</si>
  <si>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</si>
  <si>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</si>
  <si>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</si>
  <si>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</si>
  <si>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</si>
  <si>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</si>
  <si>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</si>
  <si>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</si>
  <si>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</si>
  <si>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</si>
  <si>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</si>
  <si>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</si>
  <si>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</si>
  <si>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</si>
  <si>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</si>
  <si>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</si>
  <si>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</si>
  <si>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</si>
  <si>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</si>
  <si>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</si>
  <si>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</si>
  <si>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</si>
  <si>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</si>
  <si>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</si>
  <si>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</si>
  <si>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</si>
  <si>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</si>
  <si>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</si>
  <si>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</si>
  <si>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</si>
  <si>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</si>
  <si>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</si>
  <si>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</si>
  <si>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</si>
  <si>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</si>
  <si>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</si>
  <si>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</si>
  <si>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</si>
  <si>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</si>
  <si>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</si>
  <si>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</si>
  <si>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</si>
  <si>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</si>
  <si>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</si>
  <si>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</si>
  <si>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</si>
  <si>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</si>
  <si>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</si>
  <si>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</si>
  <si>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</si>
  <si>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</si>
  <si>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</si>
  <si>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</si>
  <si>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</si>
  <si>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</si>
  <si>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</si>
  <si>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</si>
  <si>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</si>
  <si>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</si>
  <si>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</si>
  <si>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</si>
  <si>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</si>
  <si>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</si>
  <si>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</si>
  <si>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</si>
  <si>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</si>
  <si>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</si>
  <si>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</si>
  <si>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</si>
  <si>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</si>
  <si>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</si>
  <si>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</si>
  <si>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</si>
  <si>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</si>
  <si>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</si>
  <si>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</si>
  <si>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</si>
  <si>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</si>
  <si>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</si>
  <si>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</si>
  <si>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</si>
  <si>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</si>
  <si>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</si>
  <si>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</si>
  <si>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</si>
  <si>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</si>
  <si>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</si>
  <si>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</si>
  <si>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</si>
  <si>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</si>
  <si>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</si>
  <si>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</si>
  <si>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</si>
  <si>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</si>
  <si>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</si>
  <si>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</si>
  <si>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</si>
  <si>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</si>
  <si>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</si>
  <si>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</si>
  <si>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</si>
  <si>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</si>
  <si>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</si>
  <si>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</si>
  <si>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</si>
  <si>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</si>
  <si>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</si>
  <si>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</si>
  <si>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</si>
  <si>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</si>
  <si>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</si>
  <si>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</si>
  <si>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</si>
  <si>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</si>
  <si>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</si>
  <si>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</si>
  <si>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</si>
  <si>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</si>
  <si>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</si>
  <si>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</si>
  <si>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</si>
  <si>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</si>
  <si>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</si>
  <si>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</si>
  <si>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</si>
  <si>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</si>
  <si>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</si>
  <si>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</si>
  <si>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</si>
  <si>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</si>
  <si>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</si>
  <si>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</si>
  <si>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</si>
  <si>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</si>
  <si>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</si>
  <si>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</si>
  <si>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</si>
  <si>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</si>
  <si>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</si>
  <si>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</si>
  <si>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</si>
  <si>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</si>
  <si>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</si>
  <si>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</si>
  <si>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</si>
  <si>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</si>
  <si>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</si>
  <si>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</si>
  <si>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</si>
  <si>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</si>
  <si>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</si>
  <si>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</si>
  <si>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</si>
  <si>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</si>
  <si>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</si>
  <si>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</si>
  <si>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</si>
  <si>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</si>
  <si>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</si>
  <si>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</si>
  <si>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</si>
  <si>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</si>
  <si>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</si>
  <si>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</si>
  <si>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</si>
  <si>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</si>
  <si>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</si>
  <si>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</si>
  <si>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</si>
  <si>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</si>
  <si>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</si>
  <si>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</si>
  <si>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</si>
  <si>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</si>
  <si>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</si>
  <si>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</si>
  <si>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</si>
  <si>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</si>
  <si>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</si>
  <si>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</si>
  <si>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</si>
  <si>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</si>
  <si>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</si>
  <si>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</si>
  <si>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</si>
  <si>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</si>
  <si>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</si>
  <si>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</si>
  <si>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</si>
  <si>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</si>
  <si>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</si>
  <si>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</si>
  <si>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</si>
  <si>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</si>
  <si>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</si>
  <si>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</si>
  <si>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</si>
  <si>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</si>
  <si>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</si>
  <si>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</si>
  <si>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</si>
  <si>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</si>
  <si>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</si>
  <si>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</si>
  <si>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</si>
  <si>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</si>
  <si>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</si>
  <si>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</si>
  <si>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</si>
  <si>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</si>
  <si>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</si>
  <si>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</si>
  <si>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</si>
  <si>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</si>
  <si>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</si>
  <si>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</si>
  <si>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</si>
  <si>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</si>
  <si>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</si>
  <si>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</si>
  <si>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</si>
  <si>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</si>
  <si>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</si>
  <si>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</si>
  <si>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</si>
  <si>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</si>
  <si>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</si>
  <si>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</si>
  <si>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</si>
  <si>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</si>
  <si>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</si>
  <si>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</si>
  <si>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</si>
  <si>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</si>
  <si>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</si>
  <si>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</si>
  <si>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</si>
  <si>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</si>
  <si>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</si>
  <si>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</si>
  <si>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</si>
  <si>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</si>
  <si>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</si>
  <si>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</si>
  <si>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</si>
  <si>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</si>
  <si>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</si>
  <si>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</si>
  <si>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</si>
  <si>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</si>
  <si>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</si>
  <si>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</si>
  <si>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</si>
  <si>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</si>
  <si>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</si>
  <si>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</si>
  <si>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</si>
  <si>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</si>
  <si>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</si>
  <si>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</si>
  <si>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</si>
  <si>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</si>
  <si>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</si>
  <si>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</si>
  <si>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</si>
  <si>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</si>
  <si>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</si>
  <si>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</si>
  <si>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</si>
  <si>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</si>
  <si>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</si>
  <si>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</si>
  <si>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</si>
  <si>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</si>
  <si>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</si>
  <si>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</si>
  <si>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</si>
  <si>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</si>
  <si>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</si>
  <si>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</si>
  <si>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</si>
  <si>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</si>
  <si>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</si>
  <si>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</si>
  <si>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</si>
  <si>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</si>
  <si>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</si>
  <si>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</si>
  <si>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</si>
  <si>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</si>
  <si>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</si>
  <si>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</si>
  <si>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</si>
  <si>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</si>
  <si>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</si>
  <si>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</si>
  <si>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</si>
  <si>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</si>
  <si>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</si>
  <si>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</si>
  <si>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</si>
  <si>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</si>
  <si>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</si>
  <si>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</si>
  <si>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</si>
  <si>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</si>
  <si>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</si>
  <si>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</si>
  <si>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</si>
  <si>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</si>
  <si>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</si>
  <si>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</si>
  <si>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</si>
  <si>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</si>
  <si>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</si>
  <si>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</si>
  <si>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</si>
  <si>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</si>
  <si>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</si>
  <si>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</si>
  <si>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</si>
  <si>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</si>
  <si>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</si>
  <si>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</si>
  <si>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</si>
  <si>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</si>
  <si>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</si>
  <si>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</si>
  <si>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</si>
  <si>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</si>
  <si>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</si>
  <si>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</si>
  <si>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</si>
  <si>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</si>
  <si>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</si>
  <si>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</si>
  <si>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</si>
  <si>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</si>
  <si>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</si>
  <si>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</si>
  <si>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</si>
  <si>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</si>
  <si>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</si>
  <si>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</si>
  <si>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</si>
  <si>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</si>
  <si>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</si>
  <si>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</si>
  <si>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</si>
  <si>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</si>
  <si>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</si>
  <si>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</si>
  <si>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</si>
  <si>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</si>
  <si>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</si>
  <si>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</si>
  <si>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</si>
  <si>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</si>
  <si>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</si>
  <si>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</si>
  <si>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</si>
  <si>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</si>
  <si>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</si>
  <si>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</si>
  <si>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</si>
  <si>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</si>
  <si>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</si>
  <si>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</si>
  <si>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</si>
  <si>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</si>
  <si>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</si>
  <si>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</si>
  <si>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</si>
  <si>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</si>
  <si>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</si>
  <si>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</si>
  <si>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</si>
  <si>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</si>
  <si>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</si>
  <si>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</si>
  <si>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</si>
  <si>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</si>
  <si>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</si>
  <si>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</si>
  <si>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</si>
  <si>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</si>
  <si>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</si>
  <si>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</si>
  <si>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</si>
  <si>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</si>
  <si>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</si>
  <si>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</si>
  <si>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</si>
  <si>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</si>
  <si>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</si>
  <si>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</si>
  <si>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</si>
  <si>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</si>
  <si>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</si>
  <si>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</si>
  <si>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</si>
  <si>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</si>
  <si>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</si>
  <si>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</si>
  <si>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</si>
  <si>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</si>
  <si>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</si>
  <si>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</si>
  <si>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</si>
  <si>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</si>
  <si>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</si>
  <si>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</si>
  <si>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</si>
  <si>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</si>
  <si>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</si>
  <si>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</si>
  <si>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</si>
  <si>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</si>
  <si>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</si>
  <si>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</si>
  <si>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</si>
  <si>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</si>
  <si>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</si>
  <si>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</si>
  <si>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</si>
  <si>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</si>
  <si>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</si>
  <si>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</si>
  <si>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</si>
  <si>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</si>
  <si>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</si>
  <si>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</si>
  <si>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</si>
  <si>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</si>
  <si>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</si>
  <si>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</si>
  <si>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</si>
  <si>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</si>
  <si>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</si>
  <si>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</si>
  <si>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</si>
  <si>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</si>
  <si>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</si>
  <si>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</si>
  <si>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</si>
  <si>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</si>
  <si>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</si>
  <si>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</si>
  <si>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</si>
  <si>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</si>
  <si>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</si>
  <si>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</si>
  <si>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</si>
  <si>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</si>
  <si>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</si>
  <si>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</si>
  <si>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</si>
  <si>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</si>
  <si>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</si>
  <si>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</si>
  <si>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</si>
  <si>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</si>
  <si>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</si>
  <si>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</si>
  <si>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</si>
  <si>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</si>
  <si>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</si>
  <si>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</si>
  <si>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</si>
  <si>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</si>
  <si>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</si>
  <si>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</si>
  <si>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</si>
  <si>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</si>
  <si>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</si>
  <si>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</si>
  <si>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</si>
  <si>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</si>
  <si>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</si>
  <si>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</si>
  <si>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</si>
  <si>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</si>
  <si>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</si>
  <si>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</si>
  <si>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</si>
  <si>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</si>
  <si>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</si>
  <si>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</si>
  <si>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</si>
  <si>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</si>
  <si>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</si>
  <si>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</si>
  <si>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</si>
  <si>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</si>
  <si>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</si>
  <si>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</si>
  <si>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</si>
  <si>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</si>
  <si>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</si>
  <si>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</si>
  <si>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</si>
  <si>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</si>
  <si>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</si>
  <si>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</si>
  <si>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</si>
  <si>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</si>
  <si>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</si>
  <si>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</si>
  <si>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</si>
  <si>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</si>
  <si>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</si>
  <si>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</si>
  <si>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</si>
  <si>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</si>
  <si>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</si>
  <si>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</si>
  <si>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</si>
  <si>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</si>
  <si>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</si>
  <si>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</si>
  <si>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</si>
  <si>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</si>
  <si>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</si>
  <si>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</si>
  <si>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</si>
  <si>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</si>
  <si>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</si>
  <si>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</si>
  <si>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</si>
  <si>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</si>
  <si>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</si>
  <si>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</si>
  <si>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</si>
  <si>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</si>
  <si>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</si>
  <si>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</si>
  <si>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</si>
  <si>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</si>
  <si>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</si>
  <si>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</si>
  <si>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</si>
  <si>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</si>
  <si>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</si>
  <si>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</si>
  <si>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</si>
  <si>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</si>
  <si>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</si>
  <si>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</si>
  <si>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</si>
  <si>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</si>
  <si>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</si>
  <si>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</si>
  <si>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</si>
  <si>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</si>
  <si>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</si>
  <si>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</si>
  <si>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</si>
  <si>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</si>
  <si>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</si>
  <si>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</si>
  <si>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</si>
  <si>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</si>
  <si>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</si>
  <si>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</si>
  <si>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</si>
  <si>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</si>
  <si>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</si>
  <si>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</si>
  <si>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</si>
  <si>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</si>
  <si>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</si>
  <si>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</si>
  <si>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</si>
  <si>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</si>
  <si>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</si>
  <si>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</si>
  <si>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</si>
  <si>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</si>
  <si>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</si>
  <si>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</si>
  <si>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</si>
  <si>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</si>
  <si>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</si>
  <si>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</si>
  <si>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</si>
  <si>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</si>
  <si>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</si>
  <si>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</si>
  <si>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</si>
  <si>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</si>
  <si>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</si>
  <si>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</si>
  <si>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</si>
  <si>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</si>
  <si>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</si>
  <si>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</si>
  <si>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</si>
  <si>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</si>
  <si>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</si>
  <si>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</si>
  <si>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</si>
  <si>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</si>
  <si>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</si>
  <si>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</si>
  <si>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</si>
  <si>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</si>
  <si>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</si>
  <si>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</si>
  <si>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</si>
  <si>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</si>
  <si>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</si>
  <si>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</si>
  <si>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</si>
  <si>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</si>
  <si>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</si>
  <si>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</si>
  <si>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</si>
  <si>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</si>
  <si>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</si>
  <si>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</si>
  <si>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</si>
  <si>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</si>
  <si>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</si>
  <si>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</si>
  <si>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</si>
  <si>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</si>
  <si>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</si>
  <si>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</si>
  <si>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</si>
  <si>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</si>
  <si>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</si>
  <si>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</si>
  <si>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</si>
  <si>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</si>
  <si>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</si>
  <si>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</si>
  <si>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</si>
  <si>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</si>
  <si>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</si>
  <si>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</si>
  <si>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</si>
  <si>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</si>
  <si>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</si>
  <si>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</si>
  <si>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</si>
  <si>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</si>
  <si>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</si>
  <si>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</si>
  <si>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</si>
  <si>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</si>
  <si>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</si>
  <si>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</si>
  <si>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</si>
  <si>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</si>
  <si>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</si>
  <si>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</si>
  <si>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</si>
  <si>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</si>
  <si>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</si>
  <si>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</si>
  <si>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</si>
  <si>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</si>
  <si>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</si>
  <si>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</si>
  <si>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</si>
  <si>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</si>
  <si>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</si>
  <si>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</si>
  <si>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</si>
  <si>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</si>
  <si>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</si>
  <si>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</si>
  <si>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</si>
  <si>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</si>
  <si>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</si>
  <si>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</si>
  <si>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</si>
  <si>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</si>
  <si>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</si>
  <si>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</si>
  <si>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</si>
  <si>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</si>
  <si>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</si>
  <si>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</si>
  <si>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</si>
  <si>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</si>
  <si>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</si>
  <si>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</si>
  <si>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</si>
  <si>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</si>
  <si>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</si>
  <si>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</si>
  <si>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</si>
  <si>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</si>
  <si>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</si>
  <si>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</si>
  <si>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</si>
  <si>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</si>
  <si>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</si>
  <si>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</si>
  <si>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</si>
  <si>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</si>
  <si>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</si>
  <si>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</si>
  <si>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</si>
  <si>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</si>
  <si>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</si>
  <si>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</si>
  <si>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</si>
  <si>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</si>
  <si>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</si>
  <si>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</si>
  <si>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</si>
  <si>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</si>
  <si>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</si>
  <si>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</si>
  <si>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</si>
  <si>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</si>
  <si>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</si>
  <si>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</si>
  <si>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</si>
  <si>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</si>
  <si>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</si>
  <si>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</si>
  <si>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</si>
  <si>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</si>
  <si>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</si>
  <si>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</si>
  <si>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</si>
  <si>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</si>
  <si>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</si>
  <si>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</si>
  <si>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</si>
  <si>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</si>
  <si>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</si>
  <si>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</si>
  <si>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</si>
  <si>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</si>
  <si>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</si>
  <si>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</si>
  <si>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</si>
  <si>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</si>
  <si>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</si>
  <si>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</si>
  <si>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</si>
  <si>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</si>
  <si>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</si>
  <si>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</si>
  <si>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</si>
  <si>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</si>
  <si>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</si>
  <si>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</si>
  <si>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</si>
  <si>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</si>
  <si>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</si>
  <si>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</si>
  <si>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</si>
  <si>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</si>
  <si>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</si>
  <si>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</si>
  <si>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</si>
  <si>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</si>
  <si>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</si>
  <si>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</si>
  <si>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</si>
  <si>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</si>
  <si>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</si>
  <si>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</si>
  <si>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</si>
  <si>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</si>
  <si>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</si>
  <si>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</si>
  <si>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</si>
  <si>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</si>
  <si>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</si>
  <si>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</si>
  <si>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</si>
  <si>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</si>
  <si>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</si>
  <si>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</si>
  <si>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</si>
  <si>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</si>
  <si>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</si>
  <si>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</si>
  <si>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</si>
  <si>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</si>
  <si>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</si>
  <si>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</si>
  <si>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</si>
  <si>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</si>
  <si>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</si>
  <si>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</si>
  <si>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</si>
  <si>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</si>
  <si>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</si>
  <si>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</si>
  <si>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</si>
  <si>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</si>
  <si>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</si>
  <si>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</si>
  <si>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</si>
  <si>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</si>
  <si>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</si>
  <si>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</si>
  <si>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</si>
  <si>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</si>
  <si>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</si>
  <si>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</si>
  <si>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</si>
  <si>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</si>
  <si>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</si>
  <si>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</si>
  <si>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</si>
  <si>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</si>
  <si>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</si>
  <si>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</si>
  <si>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</si>
  <si>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</si>
  <si>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</si>
  <si>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</si>
  <si>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</si>
  <si>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</si>
  <si>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</si>
  <si>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</si>
  <si>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</si>
  <si>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</si>
  <si>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</si>
  <si>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</si>
  <si>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</si>
  <si>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</si>
  <si>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</si>
  <si>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</si>
  <si>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</si>
  <si>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</si>
  <si>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</si>
  <si>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</si>
  <si>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</si>
  <si>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</si>
  <si>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</si>
  <si>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</si>
  <si>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</si>
  <si>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</si>
  <si>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</si>
  <si>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</si>
  <si>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</si>
  <si>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</si>
  <si>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</si>
  <si>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</si>
  <si>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</si>
  <si>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</si>
  <si>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</si>
  <si>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</si>
  <si>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</si>
  <si>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</si>
  <si>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</si>
  <si>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</si>
  <si>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</si>
  <si>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</si>
  <si>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</si>
  <si>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</si>
  <si>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</si>
  <si>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</si>
  <si>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</si>
  <si>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</si>
  <si>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</si>
  <si>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</si>
  <si>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</si>
  <si>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</si>
  <si>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</si>
  <si>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</si>
  <si>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</si>
  <si>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</si>
  <si>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</si>
  <si>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</si>
  <si>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</si>
  <si>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</si>
  <si>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</si>
  <si>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</si>
  <si>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</si>
  <si>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</si>
  <si>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</si>
  <si>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</si>
  <si>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</si>
  <si>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</si>
  <si>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</si>
  <si>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</si>
  <si>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</si>
  <si>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</si>
  <si>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</si>
  <si>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</si>
  <si>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</si>
  <si>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</si>
  <si>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</si>
  <si>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</si>
  <si>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</si>
  <si>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</si>
  <si>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</si>
  <si>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</si>
  <si>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</si>
  <si>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</si>
  <si>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</si>
  <si>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</si>
  <si>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</si>
  <si>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</si>
  <si>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</si>
  <si>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</si>
  <si>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</si>
  <si>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</si>
  <si>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</si>
  <si>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</si>
  <si>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</si>
  <si>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</si>
  <si>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</si>
  <si>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</si>
  <si>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</si>
  <si>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</si>
  <si>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</si>
  <si>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</si>
  <si>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</si>
  <si>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</si>
  <si>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</si>
  <si>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</si>
  <si>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</si>
  <si>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</si>
  <si>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</si>
  <si>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</si>
  <si>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</si>
  <si>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</si>
  <si>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</si>
  <si>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</si>
  <si>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</si>
  <si>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</si>
  <si>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</si>
  <si>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</si>
  <si>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</si>
  <si>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</si>
  <si>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</si>
  <si>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</si>
  <si>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</si>
  <si>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</si>
  <si>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</si>
  <si>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</si>
  <si>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</si>
  <si>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</si>
  <si>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</si>
  <si>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</si>
  <si>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</si>
  <si>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</si>
  <si>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</si>
  <si>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</si>
  <si>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</si>
  <si>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</si>
  <si>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</si>
  <si>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</si>
  <si>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</si>
  <si>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</si>
  <si>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</si>
  <si>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</si>
  <si>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</si>
  <si>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</si>
  <si>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</si>
  <si>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</si>
  <si>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</si>
  <si>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</si>
  <si>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</si>
  <si>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</si>
  <si>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</si>
  <si>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</si>
  <si>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</si>
  <si>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</si>
  <si>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</si>
  <si>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</si>
  <si>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</si>
  <si>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</si>
  <si>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</si>
  <si>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</si>
  <si>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</si>
  <si>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</si>
  <si>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</si>
  <si>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</si>
  <si>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</si>
  <si>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</si>
  <si>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</si>
  <si>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</si>
  <si>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</si>
  <si>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</si>
  <si>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</si>
  <si>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</si>
  <si>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</si>
  <si>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</si>
  <si>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</si>
  <si>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</si>
  <si>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</si>
  <si>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</si>
  <si>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</si>
  <si>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</si>
  <si>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</si>
  <si>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</si>
  <si>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</si>
  <si>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</si>
  <si>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</si>
  <si>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</si>
  <si>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</si>
  <si>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</si>
  <si>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</si>
  <si>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</si>
  <si>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</si>
  <si>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</si>
  <si>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</si>
  <si>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</si>
  <si>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</si>
  <si>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</si>
  <si>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</si>
  <si>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</si>
  <si>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</si>
  <si>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</si>
  <si>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</si>
  <si>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</si>
  <si>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</si>
  <si>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</si>
  <si>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</si>
  <si>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</si>
  <si>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</si>
  <si>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</si>
  <si>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</si>
  <si>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</si>
  <si>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</si>
  <si>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</si>
  <si>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</si>
  <si>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</si>
  <si>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</si>
  <si>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</si>
  <si>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</si>
  <si>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</si>
  <si>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</si>
  <si>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</si>
  <si>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</si>
  <si>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</si>
  <si>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</si>
  <si>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</si>
  <si>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</si>
  <si>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</si>
  <si>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</si>
  <si>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</si>
  <si>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</si>
  <si>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</si>
  <si>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</si>
  <si>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</si>
  <si>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</si>
  <si>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</si>
  <si>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</si>
  <si>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</si>
  <si>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</si>
  <si>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</si>
  <si>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</si>
  <si>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</si>
  <si>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</si>
  <si>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</si>
  <si>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</si>
  <si>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</si>
  <si>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</si>
  <si>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</si>
  <si>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</si>
  <si>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</si>
  <si>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</si>
  <si>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</si>
  <si>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</si>
  <si>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</si>
  <si>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</si>
  <si>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</si>
  <si>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</si>
  <si>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</si>
  <si>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</si>
  <si>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</si>
  <si>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</si>
  <si>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</si>
  <si>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</si>
  <si>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</si>
  <si>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</si>
  <si>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</si>
  <si>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</si>
  <si>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</si>
  <si>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</si>
  <si>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</si>
  <si>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</si>
  <si>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</si>
  <si>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</si>
  <si>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</si>
  <si>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</si>
  <si>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</si>
  <si>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</si>
  <si>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</si>
  <si>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</si>
  <si>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</si>
  <si>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</si>
  <si>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</si>
  <si>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</si>
  <si>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</si>
  <si>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</si>
  <si>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</si>
  <si>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</si>
  <si>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</si>
  <si>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</si>
  <si>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</si>
  <si>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</si>
  <si>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</si>
  <si>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</si>
  <si>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</si>
  <si>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</si>
  <si>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</si>
  <si>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</si>
  <si>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</si>
  <si>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</si>
  <si>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</si>
  <si>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</si>
  <si>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</si>
  <si>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</si>
  <si>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</si>
  <si>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</si>
  <si>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</si>
  <si>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</si>
  <si>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</si>
  <si>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</si>
  <si>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</si>
  <si>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</si>
  <si>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</si>
  <si>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</si>
  <si>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</si>
  <si>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</si>
  <si>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</si>
  <si>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</si>
  <si>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</si>
  <si>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</si>
  <si>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</si>
  <si>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</si>
  <si>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</si>
  <si>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</si>
  <si>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</si>
  <si>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</si>
  <si>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</si>
  <si>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</si>
  <si>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</si>
  <si>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</si>
  <si>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</si>
  <si>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</si>
  <si>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</si>
  <si>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</si>
  <si>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</si>
  <si>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</si>
  <si>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</si>
  <si>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</si>
  <si>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</si>
  <si>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</si>
  <si>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</si>
  <si>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</si>
  <si>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</si>
  <si>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</si>
  <si>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</si>
  <si>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</si>
  <si>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</si>
  <si>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</si>
  <si>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</si>
  <si>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</si>
  <si>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</si>
  <si>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</si>
  <si>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</si>
  <si>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</si>
  <si>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</si>
  <si>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</si>
  <si>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</si>
  <si>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</si>
  <si>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</si>
  <si>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</si>
  <si>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</si>
  <si>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</si>
  <si>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</si>
  <si>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</si>
  <si>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</si>
  <si>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</si>
  <si>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</si>
  <si>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</si>
  <si>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</si>
  <si>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</si>
  <si>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</si>
  <si>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</si>
  <si>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</si>
  <si>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</si>
  <si>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</si>
  <si>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</si>
  <si>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</si>
  <si>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</si>
  <si>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</si>
  <si>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</si>
  <si>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</si>
  <si>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</si>
  <si>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</si>
  <si>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</si>
  <si>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</si>
  <si>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</si>
  <si>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</si>
  <si>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</si>
  <si>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</si>
  <si>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</si>
  <si>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</si>
  <si>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</si>
  <si>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</si>
  <si>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</si>
  <si>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</si>
  <si>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</si>
  <si>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</si>
  <si>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</si>
  <si>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</si>
  <si>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</si>
  <si>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</si>
  <si>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</si>
  <si>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</si>
  <si>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</si>
  <si>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</si>
  <si>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</si>
  <si>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</si>
  <si>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</si>
  <si>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</si>
  <si>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</si>
  <si>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</si>
  <si>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</si>
  <si>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</si>
  <si>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</si>
  <si>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</si>
  <si>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</si>
  <si>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</si>
  <si>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</si>
  <si>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</si>
  <si>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</si>
  <si>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</si>
  <si>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</si>
  <si>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</si>
  <si>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</si>
  <si>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</si>
  <si>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</si>
  <si>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</si>
  <si>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</si>
  <si>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</si>
  <si>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</si>
  <si>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</si>
  <si>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</si>
  <si>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</si>
  <si>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</si>
  <si>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</si>
  <si>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</si>
  <si>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</si>
  <si>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</si>
  <si>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</si>
  <si>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</si>
  <si>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</si>
  <si>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</si>
  <si>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</si>
  <si>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</si>
  <si>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</si>
  <si>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</si>
  <si>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</si>
  <si>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</si>
  <si>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</si>
  <si>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</si>
  <si>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</si>
  <si>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</si>
  <si>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</si>
  <si>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</si>
  <si>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</si>
  <si>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</si>
  <si>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</si>
  <si>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</si>
  <si>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</si>
  <si>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</si>
  <si>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</si>
  <si>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</si>
  <si>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</si>
  <si>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</si>
  <si>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</si>
  <si>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</si>
  <si>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</si>
  <si>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</si>
  <si>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</si>
  <si>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</si>
  <si>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</si>
  <si>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</si>
  <si>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</si>
  <si>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</si>
  <si>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</si>
  <si>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</si>
  <si>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</si>
  <si>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</si>
  <si>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</si>
  <si>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</si>
  <si>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</si>
  <si>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</si>
  <si>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</si>
  <si>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</si>
  <si>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</si>
  <si>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</si>
  <si>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</si>
  <si>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</si>
  <si>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</si>
  <si>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</si>
  <si>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</si>
  <si>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</si>
  <si>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</si>
  <si>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</si>
  <si>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</si>
  <si>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</si>
  <si>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</si>
  <si>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</si>
  <si>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</si>
  <si>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</si>
  <si>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</si>
  <si>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</si>
  <si>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</si>
  <si>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</si>
  <si>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</si>
  <si>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</si>
  <si>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</si>
  <si>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</si>
  <si>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</si>
  <si>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</si>
  <si>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</si>
  <si>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</si>
  <si>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</si>
  <si>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</si>
  <si>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</si>
  <si>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</si>
  <si>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</si>
  <si>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</si>
  <si>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</si>
  <si>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</si>
  <si>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</si>
  <si>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</si>
  <si>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</si>
  <si>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</si>
  <si>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</si>
  <si>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</si>
  <si>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</si>
  <si>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</si>
  <si>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</si>
  <si>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</si>
  <si>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</si>
  <si>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</si>
  <si>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</si>
  <si>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</si>
  <si>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</si>
  <si>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</si>
  <si>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</si>
  <si>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</si>
  <si>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</si>
  <si>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</si>
  <si>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</si>
  <si>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</si>
  <si>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</si>
  <si>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</si>
  <si>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</si>
  <si>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</si>
  <si>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</si>
  <si>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</si>
  <si>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</si>
  <si>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</si>
  <si>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</si>
  <si>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</si>
  <si>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</si>
  <si>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</si>
  <si>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</si>
  <si>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</si>
  <si>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</si>
  <si>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</si>
  <si>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</si>
  <si>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</si>
  <si>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</si>
  <si>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</si>
  <si>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</si>
  <si>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</si>
  <si>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</si>
  <si>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</si>
  <si>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</si>
  <si>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</si>
  <si>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</si>
  <si>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</si>
  <si>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</si>
  <si>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</si>
  <si>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</si>
  <si>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</si>
  <si>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</si>
  <si>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</si>
  <si>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</si>
  <si>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</si>
  <si>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</si>
  <si>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</si>
  <si>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</si>
  <si>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</si>
  <si>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</si>
  <si>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</si>
  <si>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</si>
  <si>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</si>
  <si>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</si>
  <si>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</si>
  <si>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</si>
  <si>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</si>
  <si>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</si>
  <si>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</si>
  <si>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</si>
  <si>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</si>
  <si>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</si>
  <si>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</si>
  <si>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</si>
  <si>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</si>
  <si>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</si>
  <si>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</si>
  <si>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</si>
  <si>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</si>
  <si>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</si>
  <si>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</si>
  <si>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</si>
  <si>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</si>
  <si>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</si>
  <si>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</si>
  <si>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</si>
  <si>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</si>
  <si>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</si>
  <si>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</si>
  <si>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</si>
  <si>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</si>
  <si>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</si>
  <si>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</si>
  <si>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</si>
  <si>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</si>
  <si>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</si>
  <si>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</si>
  <si>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</si>
  <si>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</si>
  <si>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</si>
  <si>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</si>
  <si>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</si>
  <si>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</si>
  <si>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</si>
  <si>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</si>
  <si>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</si>
  <si>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</si>
  <si>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</si>
  <si>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</si>
  <si>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</si>
  <si>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</si>
  <si>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</si>
  <si>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</si>
  <si>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</si>
  <si>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</si>
  <si>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</si>
  <si>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</si>
  <si>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</si>
  <si>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</si>
  <si>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</si>
  <si>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</si>
  <si>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</si>
  <si>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</si>
  <si>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</si>
  <si>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</si>
  <si>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</si>
  <si>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</si>
  <si>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</si>
  <si>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</si>
  <si>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</si>
  <si>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</si>
  <si>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</si>
  <si>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</si>
  <si>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</si>
  <si>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</si>
  <si>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</si>
  <si>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</si>
  <si>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</si>
  <si>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</si>
  <si>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</si>
  <si>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</si>
  <si>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</si>
  <si>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</si>
  <si>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</si>
  <si>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</si>
  <si>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</si>
  <si>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</si>
  <si>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</si>
  <si>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</si>
  <si>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</si>
  <si>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</si>
  <si>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</si>
  <si>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</si>
  <si>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</si>
  <si>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</si>
  <si>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</si>
  <si>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</si>
  <si>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</si>
  <si>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</si>
  <si>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</si>
  <si>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</si>
  <si>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</si>
  <si>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</si>
  <si>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</si>
  <si>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</si>
  <si>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</si>
  <si>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</si>
  <si>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</si>
  <si>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</si>
  <si>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</si>
  <si>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</si>
  <si>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</si>
  <si>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</si>
  <si>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</si>
  <si>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</si>
  <si>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</si>
  <si>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</si>
  <si>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</si>
  <si>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</si>
  <si>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</si>
  <si>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</si>
  <si>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</si>
  <si>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</si>
  <si>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</si>
  <si>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</si>
  <si>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</si>
  <si>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</si>
  <si>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</si>
  <si>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</si>
  <si>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</si>
  <si>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</si>
  <si>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</si>
  <si>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</si>
  <si>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</si>
  <si>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</si>
  <si>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</si>
  <si>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</si>
  <si>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</si>
  <si>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</si>
  <si>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</si>
  <si>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</si>
  <si>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</si>
  <si>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</si>
  <si>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</si>
  <si>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</si>
  <si>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</si>
  <si>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</si>
  <si>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</si>
  <si>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</si>
  <si>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</si>
  <si>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</si>
  <si>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</si>
  <si>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</si>
  <si>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</si>
  <si>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</si>
  <si>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</si>
  <si>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</si>
  <si>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</si>
  <si>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</si>
  <si>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</si>
  <si>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</si>
  <si>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</si>
  <si>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</si>
  <si>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</si>
  <si>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</si>
  <si>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</si>
  <si>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</si>
  <si>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</si>
  <si>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</si>
  <si>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</si>
  <si>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</si>
  <si>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</si>
  <si>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</si>
  <si>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</si>
  <si>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</si>
  <si>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</si>
  <si>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</si>
  <si>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</si>
  <si>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</si>
  <si>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</si>
  <si>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</si>
  <si>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</si>
  <si>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</si>
  <si>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</si>
  <si>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</si>
  <si>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</si>
  <si>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</si>
  <si>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</si>
  <si>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</si>
  <si>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</si>
  <si>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</si>
  <si>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</si>
  <si>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</si>
  <si>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</si>
  <si>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</si>
  <si>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</si>
  <si>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</si>
  <si>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</si>
  <si>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</si>
  <si>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</si>
  <si>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</si>
  <si>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</si>
  <si>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</si>
  <si>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</si>
  <si>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</si>
  <si>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</si>
  <si>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</si>
  <si>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</si>
  <si>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</si>
  <si>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</si>
  <si>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</si>
  <si>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</si>
  <si>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</si>
  <si>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</si>
  <si>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</si>
  <si>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</si>
  <si>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</si>
  <si>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</si>
  <si>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</si>
  <si>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</si>
  <si>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</si>
  <si>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</si>
  <si>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</si>
  <si>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</si>
  <si>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</si>
  <si>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</si>
  <si>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</si>
  <si>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</si>
  <si>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</si>
  <si>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</si>
  <si>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</si>
  <si>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</si>
  <si>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</si>
  <si>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</si>
  <si>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</si>
  <si>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</si>
  <si>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</si>
  <si>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</si>
  <si>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</si>
  <si>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</si>
  <si>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</si>
  <si>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</si>
  <si>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</si>
  <si>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</si>
  <si>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</si>
  <si>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</si>
  <si>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</si>
  <si>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</si>
  <si>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</si>
  <si>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</si>
  <si>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</si>
  <si>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</si>
  <si>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</si>
  <si>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</si>
  <si>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</si>
  <si>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</si>
  <si>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</si>
  <si>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</si>
  <si>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</si>
  <si>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</si>
  <si>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</si>
  <si>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</si>
  <si>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</si>
  <si>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</si>
  <si>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</si>
  <si>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</si>
  <si>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</si>
  <si>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</si>
  <si>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</si>
  <si>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</si>
  <si>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</si>
  <si>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</si>
  <si>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</si>
  <si>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</si>
  <si>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</si>
  <si>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</si>
  <si>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</si>
  <si>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</si>
  <si>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</si>
  <si>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</si>
  <si>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</si>
  <si>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</si>
  <si>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</si>
  <si>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</si>
  <si>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</si>
  <si>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</si>
  <si>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</si>
  <si>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</si>
  <si>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</si>
  <si>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</si>
  <si>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</si>
  <si>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</si>
  <si>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</si>
  <si>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</si>
  <si>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</si>
  <si>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</si>
  <si>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</si>
  <si>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</si>
  <si>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</si>
  <si>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</si>
  <si>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</si>
  <si>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</si>
  <si>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</si>
  <si>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</si>
  <si>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</si>
  <si>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</si>
  <si>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</si>
  <si>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</si>
  <si>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</si>
  <si>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</si>
  <si>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</si>
  <si>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</si>
  <si>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</si>
  <si>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</si>
  <si>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</si>
  <si>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</si>
  <si>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</si>
  <si>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</si>
  <si>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</si>
  <si>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</si>
  <si>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</si>
  <si>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</si>
  <si>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</si>
  <si>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</si>
  <si>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</si>
  <si>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</si>
  <si>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</si>
  <si>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</si>
  <si>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</si>
  <si>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</si>
  <si>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</si>
  <si>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</si>
  <si>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</si>
  <si>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</si>
  <si>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</si>
  <si>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</si>
  <si>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</si>
  <si>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</si>
  <si>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</si>
  <si>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</si>
  <si>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</si>
  <si>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</si>
  <si>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</si>
  <si>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</si>
  <si>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</si>
  <si>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</si>
  <si>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</si>
  <si>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</si>
  <si>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</si>
  <si>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</si>
  <si>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</si>
  <si>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</si>
  <si>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</si>
  <si>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</si>
  <si>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</si>
  <si>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</si>
  <si>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</si>
  <si>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</si>
  <si>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</si>
  <si>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</si>
  <si>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</si>
  <si>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</si>
  <si>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</si>
  <si>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</si>
  <si>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</si>
  <si>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</si>
  <si>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</si>
  <si>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</si>
  <si>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</si>
  <si>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</si>
  <si>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</si>
  <si>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</si>
  <si>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</si>
  <si>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</si>
  <si>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</si>
  <si>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</si>
  <si>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</si>
  <si>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</si>
  <si>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</si>
  <si>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</si>
  <si>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</si>
  <si>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</si>
  <si>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</si>
  <si>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</si>
  <si>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</si>
  <si>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</si>
  <si>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</si>
  <si>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</si>
  <si>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</si>
  <si>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</si>
  <si>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</si>
  <si>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</si>
  <si>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</si>
  <si>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</si>
  <si>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</si>
  <si>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</si>
  <si>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</si>
  <si>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</si>
  <si>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</si>
  <si>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</si>
  <si>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</si>
  <si>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</si>
  <si>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</si>
  <si>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</si>
  <si>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</si>
  <si>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</si>
  <si>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</si>
  <si>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</si>
  <si>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</si>
  <si>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</si>
  <si>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</si>
  <si>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</si>
  <si>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</si>
  <si>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</si>
  <si>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</si>
  <si>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</si>
  <si>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</si>
  <si>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</si>
  <si>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</si>
  <si>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</si>
  <si>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</si>
  <si>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</si>
  <si>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</si>
  <si>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</si>
  <si>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</si>
  <si>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</si>
  <si>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</si>
  <si>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</si>
  <si>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</si>
  <si>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</si>
  <si>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</si>
  <si>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</si>
  <si>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</si>
  <si>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</si>
  <si>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</si>
  <si>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</si>
  <si>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</si>
  <si>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</si>
  <si>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</si>
  <si>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</si>
  <si>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</si>
  <si>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</si>
  <si>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</si>
  <si>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</si>
  <si>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</si>
  <si>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</si>
  <si>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</si>
  <si>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</si>
  <si>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</si>
  <si>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</si>
  <si>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</si>
  <si>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</si>
  <si>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</si>
  <si>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</si>
  <si>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</si>
  <si>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</si>
  <si>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</si>
  <si>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</si>
  <si>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</si>
  <si>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</si>
  <si>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</si>
  <si>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</si>
  <si>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</si>
  <si>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</si>
  <si>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</si>
  <si>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</si>
  <si>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</si>
  <si>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</si>
  <si>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</si>
  <si>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</si>
  <si>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</si>
  <si>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</si>
  <si>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</si>
  <si>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</si>
  <si>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</si>
  <si>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</si>
  <si>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</si>
  <si>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</si>
  <si>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</si>
  <si>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</si>
  <si>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</si>
  <si>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</si>
  <si>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</si>
  <si>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</si>
  <si>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</si>
  <si>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</si>
  <si>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</si>
  <si>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</si>
  <si>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</si>
  <si>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</si>
  <si>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</si>
  <si>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</si>
  <si>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</si>
  <si>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</si>
  <si>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</si>
  <si>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</si>
  <si>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</si>
  <si>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</si>
  <si>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</si>
  <si>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</si>
  <si>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</si>
  <si>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</si>
  <si>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</si>
  <si>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</si>
  <si>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</si>
  <si>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</si>
  <si>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</si>
  <si>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</si>
  <si>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</si>
  <si>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</si>
  <si>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</si>
  <si>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</si>
  <si>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</si>
  <si>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</si>
  <si>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</si>
  <si>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</si>
  <si>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</si>
  <si>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</si>
  <si>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</si>
  <si>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</si>
  <si>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</si>
  <si>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</si>
  <si>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</si>
  <si>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</si>
  <si>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</si>
  <si>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</si>
  <si>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</si>
  <si>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</si>
  <si>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</si>
  <si>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</si>
  <si>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</si>
  <si>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</si>
  <si>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</si>
  <si>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</si>
  <si>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</si>
  <si>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</si>
  <si>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</si>
  <si>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</si>
  <si>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</si>
  <si>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</si>
  <si>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</si>
  <si>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</si>
  <si>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</si>
  <si>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</si>
  <si>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</si>
  <si>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</si>
  <si>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</si>
  <si>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</si>
  <si>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</si>
  <si>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</si>
  <si>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</si>
  <si>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</si>
  <si>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</si>
  <si>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</si>
  <si>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</si>
  <si>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</si>
  <si>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</si>
  <si>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</si>
  <si>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</si>
  <si>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</si>
  <si>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</si>
  <si>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</si>
  <si>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</si>
  <si>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</si>
  <si>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</si>
  <si>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</si>
  <si>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</si>
  <si>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</si>
  <si>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</si>
  <si>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</si>
  <si>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</si>
  <si>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</si>
  <si>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</si>
  <si>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</si>
  <si>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</si>
  <si>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</si>
  <si>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</si>
  <si>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</si>
  <si>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</si>
  <si>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</si>
  <si>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</si>
  <si>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</si>
  <si>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</si>
  <si>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</si>
  <si>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</si>
  <si>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</si>
  <si>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</si>
  <si>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</si>
  <si>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</si>
  <si>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</si>
  <si>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</si>
  <si>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</si>
  <si>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</si>
  <si>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</si>
  <si>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</si>
  <si>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</si>
  <si>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</si>
  <si>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</si>
  <si>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</si>
  <si>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</si>
  <si>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</si>
  <si>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</si>
  <si>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</si>
  <si>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</si>
  <si>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</si>
  <si>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</si>
  <si>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</si>
  <si>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</si>
  <si>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</si>
  <si>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</si>
  <si>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</si>
  <si>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</si>
  <si>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</si>
  <si>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</si>
  <si>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</si>
  <si>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</si>
  <si>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</si>
  <si>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</si>
  <si>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</si>
  <si>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</si>
  <si>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</si>
  <si>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</si>
  <si>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</si>
  <si>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</si>
  <si>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</si>
  <si>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</si>
  <si>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</si>
  <si>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</si>
  <si>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</si>
  <si>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</si>
  <si>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</si>
  <si>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</si>
  <si>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</si>
  <si>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</si>
  <si>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</si>
  <si>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</si>
  <si>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</si>
  <si>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</si>
  <si>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</si>
  <si>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</si>
  <si>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</si>
  <si>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</si>
  <si>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</si>
  <si>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</si>
  <si>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</si>
  <si>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</si>
  <si>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</si>
  <si>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</si>
  <si>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</si>
  <si>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</si>
  <si>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</si>
  <si>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</si>
  <si>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</si>
  <si>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</si>
  <si>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</si>
  <si>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</si>
  <si>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</si>
  <si>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</si>
  <si>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</si>
  <si>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</si>
  <si>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</si>
  <si>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</si>
  <si>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</si>
  <si>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</si>
  <si>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</si>
  <si>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</si>
  <si>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</si>
  <si>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</si>
  <si>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</si>
  <si>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</si>
  <si>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</si>
  <si>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</si>
  <si>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</si>
  <si>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</si>
  <si>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</si>
  <si>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</si>
  <si>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</si>
  <si>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</si>
  <si>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</si>
  <si>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</si>
  <si>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</si>
  <si>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</si>
  <si>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</si>
  <si>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</si>
  <si>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</si>
  <si>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</si>
  <si>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</si>
  <si>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</si>
  <si>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</si>
  <si>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</si>
  <si>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</si>
  <si>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</si>
  <si>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</si>
  <si>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</si>
  <si>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</si>
  <si>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</si>
  <si>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</si>
  <si>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</si>
  <si>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</si>
  <si>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</si>
  <si>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</si>
  <si>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</si>
  <si>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</si>
  <si>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</si>
  <si>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</si>
  <si>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</si>
  <si>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</si>
  <si>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</si>
  <si>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</si>
  <si>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</si>
  <si>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</si>
  <si>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</si>
  <si>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</si>
  <si>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</si>
  <si>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</si>
  <si>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</si>
  <si>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</si>
  <si>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</si>
  <si>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</si>
  <si>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</si>
  <si>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</si>
  <si>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</si>
  <si>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</si>
  <si>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</si>
  <si>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</si>
  <si>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</si>
  <si>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</si>
  <si>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</si>
  <si>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</si>
  <si>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</si>
  <si>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</si>
  <si>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</si>
  <si>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</si>
  <si>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</si>
  <si>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</si>
  <si>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</si>
  <si>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</si>
  <si>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</si>
  <si>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</si>
  <si>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</si>
  <si>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</si>
  <si>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</si>
  <si>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</si>
  <si>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</si>
  <si>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</si>
  <si>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</si>
  <si>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</si>
  <si>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</si>
  <si>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</si>
  <si>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</si>
  <si>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</si>
  <si>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</si>
  <si>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</si>
  <si>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</si>
  <si>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</si>
  <si>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</si>
  <si>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</si>
  <si>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</si>
  <si>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</si>
  <si>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</si>
  <si>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</si>
  <si>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</si>
  <si>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</si>
  <si>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</si>
  <si>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</si>
  <si>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</si>
  <si>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</si>
  <si>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</si>
  <si>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</si>
  <si>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</si>
  <si>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</si>
  <si>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</si>
  <si>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</si>
  <si>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</si>
  <si>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</si>
  <si>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</si>
  <si>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</si>
  <si>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</si>
  <si>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</si>
  <si>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</si>
  <si>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</si>
  <si>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</si>
  <si>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</si>
  <si>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</si>
  <si>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</si>
  <si>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</si>
  <si>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</si>
  <si>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</si>
  <si>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</si>
  <si>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</si>
  <si>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</si>
  <si>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</si>
  <si>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</si>
  <si>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</si>
  <si>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</si>
  <si>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</si>
  <si>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</si>
  <si>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</si>
  <si>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</si>
  <si>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</si>
  <si>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</si>
  <si>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</si>
  <si>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</si>
  <si>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</si>
  <si>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</si>
  <si>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</si>
  <si>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</si>
  <si>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</si>
  <si>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</si>
  <si>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</si>
  <si>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</si>
  <si>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</si>
  <si>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</si>
  <si>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</si>
  <si>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</si>
  <si>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</si>
  <si>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</si>
  <si>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</si>
  <si>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</si>
  <si>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</si>
  <si>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</si>
  <si>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</si>
  <si>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</si>
  <si>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</si>
  <si>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</si>
  <si>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</si>
  <si>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</si>
  <si>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</si>
  <si>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</si>
  <si>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</si>
  <si>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</si>
  <si>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</si>
  <si>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</si>
  <si>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</si>
  <si>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</si>
  <si>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</si>
  <si>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</si>
  <si>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</si>
  <si>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</si>
  <si>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</si>
  <si>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</si>
  <si>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</si>
  <si>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</si>
  <si>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</si>
  <si>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</si>
  <si>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</si>
  <si>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</si>
  <si>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</si>
  <si>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</si>
  <si>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</si>
  <si>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</si>
  <si>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</si>
  <si>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</si>
  <si>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</si>
  <si>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</si>
  <si>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</si>
  <si>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</si>
  <si>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</si>
  <si>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</si>
  <si>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</si>
  <si>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</si>
  <si>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</si>
  <si>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</si>
  <si>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</si>
  <si>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</si>
  <si>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</si>
  <si>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</si>
  <si>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</si>
  <si>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</si>
  <si>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</si>
  <si>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</si>
  <si>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</si>
  <si>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</si>
  <si>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</si>
  <si>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</si>
  <si>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</si>
  <si>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</si>
  <si>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</si>
  <si>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</si>
  <si>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</si>
  <si>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</si>
  <si>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</si>
  <si>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</si>
  <si>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</si>
  <si>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</si>
  <si>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</si>
  <si>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</si>
  <si>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</si>
  <si>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</si>
  <si>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</si>
  <si>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</si>
  <si>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</si>
  <si>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</si>
  <si>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</si>
  <si>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</si>
  <si>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</si>
  <si>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</si>
  <si>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</si>
  <si>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</si>
  <si>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</si>
  <si>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</si>
  <si>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</si>
  <si>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</si>
  <si>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</si>
  <si>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</si>
  <si>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</si>
  <si>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</si>
  <si>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</si>
  <si>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</si>
  <si>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</si>
  <si>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</si>
  <si>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</si>
  <si>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</si>
  <si>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</si>
  <si>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</si>
  <si>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</si>
  <si>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</si>
  <si>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</si>
  <si>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</si>
  <si>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</si>
  <si>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</si>
  <si>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</si>
  <si>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</si>
  <si>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</si>
  <si>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</si>
  <si>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</si>
  <si>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</si>
  <si>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</si>
  <si>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</si>
  <si>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</si>
  <si>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</si>
  <si>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</si>
  <si>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</si>
  <si>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</si>
  <si>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</si>
  <si>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</si>
  <si>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</si>
  <si>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</si>
  <si>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</si>
  <si>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</si>
  <si>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</si>
  <si>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</si>
  <si>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</si>
  <si>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</si>
  <si>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</si>
  <si>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</si>
  <si>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</si>
  <si>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</si>
  <si>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</si>
  <si>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</si>
  <si>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</si>
  <si>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</si>
  <si>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</si>
  <si>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</si>
  <si>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</si>
  <si>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</si>
  <si>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</si>
  <si>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</si>
  <si>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</si>
  <si>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</si>
  <si>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</si>
  <si>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</si>
  <si>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</si>
  <si>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</si>
  <si>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</si>
  <si>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</si>
  <si>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</si>
  <si>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</si>
  <si>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</si>
  <si>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</si>
  <si>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</si>
  <si>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</si>
  <si>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</si>
  <si>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</si>
  <si>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</si>
  <si>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</si>
  <si>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</si>
  <si>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</si>
  <si>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</si>
  <si>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</si>
  <si>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</si>
  <si>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</si>
  <si>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</si>
  <si>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</si>
  <si>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</si>
  <si>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</si>
  <si>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</si>
  <si>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</si>
  <si>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</si>
  <si>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</si>
  <si>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</si>
  <si>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</si>
  <si>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</si>
  <si>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</si>
  <si>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</si>
  <si>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</si>
  <si>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</si>
  <si>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</si>
  <si>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</si>
  <si>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</si>
  <si>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</si>
  <si>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</si>
  <si>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</si>
  <si>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</si>
  <si>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</si>
  <si>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</si>
  <si>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</si>
  <si>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</si>
  <si>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</si>
  <si>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</si>
  <si>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</si>
  <si>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</si>
  <si>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</si>
  <si>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</si>
  <si>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</si>
  <si>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</si>
  <si>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</si>
  <si>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</si>
  <si>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</si>
  <si>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</si>
  <si>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</si>
  <si>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</si>
  <si>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</si>
  <si>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</si>
  <si>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</si>
  <si>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</si>
  <si>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</si>
  <si>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</si>
  <si>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</si>
  <si>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</si>
  <si>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</si>
  <si>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</si>
  <si>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</si>
  <si>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</si>
  <si>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</si>
  <si>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</si>
  <si>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</si>
  <si>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</si>
  <si>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</si>
  <si>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</si>
  <si>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</si>
  <si>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</si>
  <si>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</si>
  <si>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</si>
  <si>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</si>
  <si>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</si>
  <si>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</si>
  <si>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</si>
  <si>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</si>
  <si>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</si>
  <si>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</si>
  <si>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</si>
  <si>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</si>
  <si>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</si>
  <si>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</si>
  <si>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</si>
  <si>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</si>
  <si>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</si>
  <si>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</si>
  <si>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</si>
  <si>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</si>
  <si>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</si>
  <si>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</si>
  <si>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</si>
  <si>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</si>
  <si>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</si>
  <si>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</si>
  <si>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</si>
  <si>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</si>
  <si>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</si>
  <si>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</si>
  <si>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</si>
  <si>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</si>
  <si>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</si>
  <si>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</si>
  <si>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</si>
  <si>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</si>
  <si>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</si>
  <si>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</si>
  <si>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</si>
  <si>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</si>
  <si>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</si>
  <si>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</si>
  <si>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</si>
  <si>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</si>
  <si>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</si>
  <si>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</si>
  <si>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</si>
  <si>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</si>
  <si>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</si>
  <si>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</si>
  <si>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</si>
  <si>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</si>
  <si>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</si>
  <si>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</si>
  <si>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</si>
  <si>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</si>
  <si>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</si>
  <si>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</si>
  <si>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</si>
  <si>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</si>
  <si>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</si>
  <si>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</si>
  <si>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</si>
  <si>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</si>
  <si>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</si>
  <si>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</si>
  <si>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</si>
  <si>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</si>
  <si>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</si>
  <si>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</si>
  <si>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</si>
  <si>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</si>
  <si>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</si>
  <si>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</si>
  <si>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</si>
  <si>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</si>
  <si>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</si>
  <si>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</si>
  <si>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</si>
  <si>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</si>
  <si>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</si>
  <si>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</si>
  <si>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</si>
  <si>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</si>
  <si>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</si>
  <si>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</si>
  <si>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</si>
  <si>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</si>
  <si>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</si>
  <si>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</si>
  <si>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</si>
  <si>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</si>
  <si>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</si>
  <si>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</si>
  <si>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</si>
  <si>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</si>
  <si>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</si>
  <si>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</si>
  <si>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</si>
  <si>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</si>
  <si>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</si>
  <si>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</si>
  <si>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</si>
  <si>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</si>
  <si>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</si>
  <si>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</si>
  <si>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</si>
  <si>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</si>
  <si>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</si>
  <si>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</si>
  <si>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</si>
  <si>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</si>
  <si>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</si>
  <si>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</si>
  <si>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</si>
  <si>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</si>
  <si>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</si>
  <si>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</si>
  <si>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</si>
  <si>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</si>
  <si>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</si>
  <si>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</si>
  <si>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</si>
  <si>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</si>
  <si>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</si>
  <si>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</si>
  <si>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</si>
  <si>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</si>
  <si>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</si>
  <si>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</si>
  <si>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</si>
  <si>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</si>
  <si>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</si>
  <si>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</si>
  <si>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</si>
  <si>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</si>
  <si>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</si>
  <si>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</si>
  <si>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</si>
  <si>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</si>
  <si>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</si>
  <si>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</si>
  <si>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</si>
  <si>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</si>
  <si>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</si>
  <si>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</si>
  <si>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</si>
  <si>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</si>
  <si>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</si>
  <si>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</si>
  <si>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</si>
  <si>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</si>
  <si>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</si>
  <si>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</si>
  <si>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</si>
  <si>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</si>
  <si>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</si>
  <si>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</si>
  <si>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</si>
  <si>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</si>
  <si>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</si>
  <si>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</si>
  <si>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</si>
  <si>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</si>
  <si>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</si>
  <si>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</si>
  <si>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</si>
  <si>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</si>
  <si>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</si>
  <si>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</si>
  <si>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</si>
  <si>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</si>
  <si>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</si>
  <si>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</si>
  <si>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</si>
  <si>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</si>
  <si>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</si>
  <si>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</si>
  <si>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</si>
  <si>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</si>
  <si>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</si>
  <si>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</si>
  <si>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</si>
  <si>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</si>
  <si>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</si>
  <si>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</si>
  <si>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</si>
  <si>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</si>
  <si>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</si>
  <si>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</si>
  <si>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</si>
  <si>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</si>
  <si>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</si>
  <si>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</si>
  <si>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</si>
  <si>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</si>
  <si>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</si>
  <si>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</si>
  <si>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</si>
  <si>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</si>
  <si>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</si>
  <si>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</si>
  <si>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</si>
  <si>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</si>
  <si>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</si>
  <si>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</si>
  <si>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</si>
  <si>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</si>
  <si>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</si>
  <si>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</si>
  <si>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</si>
  <si>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</si>
  <si>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</si>
  <si>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</si>
  <si>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</si>
  <si>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</si>
  <si>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</si>
  <si>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</si>
  <si>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</si>
  <si>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</si>
  <si>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</si>
  <si>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</si>
  <si>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</si>
  <si>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</si>
  <si>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</si>
  <si>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</si>
  <si>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</si>
  <si>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</si>
  <si>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</si>
  <si>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</si>
  <si>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</si>
  <si>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</si>
  <si>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</si>
  <si>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</si>
  <si>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</si>
  <si>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</si>
  <si>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</si>
  <si>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</si>
  <si>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</si>
  <si>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</si>
  <si>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</si>
  <si>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</si>
  <si>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</si>
  <si>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</si>
  <si>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</si>
  <si>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</si>
  <si>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</si>
  <si>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</si>
  <si>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</si>
  <si>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</si>
  <si>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</si>
  <si>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</si>
  <si>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</si>
  <si>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</si>
  <si>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</si>
  <si>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</si>
  <si>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</si>
  <si>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</si>
  <si>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</si>
  <si>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</si>
  <si>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</si>
  <si>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</si>
  <si>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</si>
  <si>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</si>
  <si>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</si>
  <si>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</si>
  <si>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</si>
  <si>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</si>
  <si>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</si>
  <si>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</si>
  <si>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</si>
  <si>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</si>
  <si>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</si>
  <si>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</si>
  <si>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</si>
  <si>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</si>
  <si>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</si>
  <si>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</si>
  <si>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</si>
  <si>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</si>
  <si>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</si>
  <si>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</si>
  <si>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</si>
  <si>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</si>
  <si>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</si>
  <si>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</si>
  <si>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</si>
  <si>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</si>
  <si>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</si>
  <si>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</si>
  <si>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</si>
  <si>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</si>
  <si>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</si>
  <si>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</si>
  <si>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</si>
  <si>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</si>
  <si>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</si>
  <si>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</si>
  <si>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</si>
  <si>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</si>
  <si>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</si>
  <si>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</si>
  <si>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</si>
  <si>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</si>
  <si>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</si>
  <si>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</si>
  <si>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</si>
  <si>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</si>
  <si>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</si>
  <si>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</si>
  <si>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</si>
  <si>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</si>
  <si>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</si>
  <si>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</si>
  <si>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</si>
  <si>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</si>
  <si>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</si>
  <si>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</si>
  <si>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</si>
  <si>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</si>
  <si>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</si>
  <si>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</si>
  <si>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</si>
  <si>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</si>
  <si>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</si>
  <si>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</si>
  <si>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</si>
  <si>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</si>
  <si>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</si>
  <si>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</si>
  <si>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</si>
  <si>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</si>
  <si>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</si>
  <si>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</si>
  <si>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</si>
  <si>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</si>
  <si>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</si>
  <si>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</si>
  <si>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</si>
  <si>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</si>
  <si>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</si>
  <si>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</si>
  <si>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</si>
  <si>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</si>
  <si>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</si>
  <si>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</si>
  <si>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</si>
  <si>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</si>
  <si>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</si>
  <si>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</si>
  <si>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</si>
  <si>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</si>
  <si>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</si>
  <si>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</si>
  <si>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</si>
  <si>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</si>
  <si>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</si>
  <si>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</si>
  <si>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</si>
  <si>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</si>
  <si>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</si>
  <si>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</si>
  <si>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</si>
  <si>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</si>
  <si>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</si>
  <si>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</si>
  <si>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</si>
  <si>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</si>
  <si>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</si>
  <si>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</si>
  <si>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</si>
  <si>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</si>
  <si>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</si>
  <si>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</si>
  <si>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</si>
  <si>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</si>
  <si>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</si>
  <si>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</si>
  <si>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</si>
  <si>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</si>
  <si>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</si>
  <si>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</si>
  <si>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</si>
  <si>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</si>
  <si>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</si>
  <si>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</si>
  <si>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</si>
  <si>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</si>
  <si>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</si>
  <si>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</si>
  <si>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</si>
  <si>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</si>
  <si>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</si>
  <si>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</si>
  <si>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</si>
  <si>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</si>
  <si>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</si>
  <si>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</si>
  <si>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</si>
  <si>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</si>
  <si>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</si>
  <si>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</si>
  <si>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</si>
  <si>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</si>
  <si>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</si>
  <si>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</si>
  <si>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</si>
  <si>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</si>
  <si>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</si>
  <si>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</si>
  <si>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</si>
  <si>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</si>
  <si>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</si>
  <si>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</si>
  <si>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</si>
  <si>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</si>
  <si>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</si>
  <si>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</si>
  <si>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</si>
  <si>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</si>
  <si>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</si>
  <si>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</si>
  <si>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</si>
  <si>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</si>
  <si>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</si>
  <si>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</si>
  <si>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</si>
  <si>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</si>
  <si>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</si>
  <si>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</si>
  <si>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</si>
  <si>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</si>
  <si>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</si>
  <si>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</si>
  <si>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</si>
  <si>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</si>
  <si>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</si>
  <si>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</si>
  <si>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</si>
  <si>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</si>
  <si>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</si>
  <si>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</si>
  <si>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</si>
  <si>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</si>
  <si>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</si>
  <si>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</si>
  <si>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</si>
  <si>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</si>
  <si>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</si>
  <si>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</si>
  <si>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</si>
  <si>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</si>
  <si>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</si>
  <si>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</si>
  <si>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</si>
  <si>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</si>
  <si>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</si>
  <si>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</si>
  <si>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</si>
  <si>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</si>
  <si>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</si>
  <si>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</si>
  <si>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</si>
  <si>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</si>
  <si>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</si>
  <si>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</si>
  <si>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</si>
  <si>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</si>
  <si>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</si>
  <si>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</si>
  <si>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</si>
  <si>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</si>
  <si>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</si>
  <si>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</si>
  <si>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</si>
  <si>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</si>
  <si>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</si>
  <si>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</si>
  <si>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</si>
  <si>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</si>
  <si>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</si>
  <si>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</si>
  <si>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</si>
  <si>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</si>
  <si>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</si>
  <si>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</si>
  <si>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</si>
  <si>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</si>
  <si>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</si>
  <si>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</si>
  <si>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</si>
  <si>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</si>
  <si>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</si>
  <si>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</si>
  <si>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</si>
  <si>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</si>
  <si>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</si>
  <si>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</si>
  <si>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</si>
  <si>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</si>
  <si>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</si>
  <si>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</si>
  <si>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</si>
  <si>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</si>
  <si>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</si>
  <si>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</si>
  <si>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</si>
  <si>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</si>
  <si>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</si>
  <si>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</si>
  <si>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</si>
  <si>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</si>
  <si>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</si>
  <si>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</si>
  <si>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</si>
  <si>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</si>
  <si>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</si>
  <si>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</si>
  <si>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</si>
  <si>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</si>
  <si>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</si>
  <si>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</si>
  <si>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</si>
  <si>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</si>
  <si>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</si>
  <si>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</si>
  <si>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</si>
  <si>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</si>
  <si>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</si>
  <si>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</si>
  <si>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</si>
  <si>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</si>
  <si>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</si>
  <si>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</si>
  <si>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</si>
  <si>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</si>
  <si>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</si>
  <si>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</si>
  <si>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</si>
  <si>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</si>
  <si>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</si>
  <si>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</si>
  <si>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</si>
  <si>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</si>
  <si>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</si>
  <si>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</si>
  <si>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</si>
  <si>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</si>
  <si>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</si>
  <si>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</si>
  <si>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</si>
  <si>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</si>
  <si>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</si>
  <si>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</si>
  <si>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</si>
  <si>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</si>
  <si>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</si>
  <si>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</si>
  <si>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</si>
  <si>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</si>
  <si>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</si>
  <si>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</si>
  <si>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</si>
  <si>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</si>
  <si>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</si>
  <si>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</si>
  <si>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</si>
  <si>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</si>
  <si>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</si>
  <si>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</si>
  <si>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</si>
  <si>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</si>
  <si>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</si>
  <si>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</si>
  <si>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</si>
  <si>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</si>
  <si>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</si>
  <si>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</si>
  <si>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</si>
  <si>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</si>
  <si>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</si>
  <si>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</si>
  <si>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</si>
  <si>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</si>
  <si>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</si>
  <si>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</si>
  <si>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</si>
  <si>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</si>
  <si>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</si>
  <si>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</si>
  <si>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</si>
  <si>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</si>
  <si>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</si>
  <si>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</si>
  <si>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</si>
  <si>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</si>
  <si>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</si>
  <si>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</si>
  <si>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</si>
  <si>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</si>
  <si>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</si>
  <si>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</si>
  <si>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</si>
  <si>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</si>
  <si>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</si>
  <si>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</si>
  <si>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</si>
  <si>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</si>
  <si>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</si>
  <si>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</si>
  <si>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</si>
  <si>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</si>
  <si>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</si>
  <si>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</si>
  <si>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</si>
  <si>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</si>
  <si>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</si>
  <si>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</si>
  <si>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</si>
  <si>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</si>
  <si>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</si>
  <si>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</si>
  <si>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</si>
  <si>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</si>
  <si>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</si>
  <si>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</si>
  <si>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</si>
  <si>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</si>
  <si>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</si>
  <si>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</si>
  <si>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</si>
  <si>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</si>
  <si>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</si>
  <si>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</si>
  <si>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</si>
  <si>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</si>
  <si>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</si>
  <si>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</si>
  <si>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</si>
  <si>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</si>
  <si>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</si>
  <si>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</si>
  <si>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</si>
  <si>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</si>
  <si>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</si>
  <si>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</si>
  <si>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</si>
  <si>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</si>
  <si>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</si>
  <si>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</si>
  <si>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</si>
  <si>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</si>
  <si>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</si>
  <si>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</si>
  <si>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</si>
  <si>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</si>
  <si>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</si>
  <si>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</si>
  <si>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</si>
  <si>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</si>
  <si>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</si>
  <si>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</si>
  <si>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</si>
  <si>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</si>
  <si>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</si>
  <si>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</si>
  <si>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</si>
  <si>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</si>
  <si>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</si>
  <si>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</si>
  <si>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</si>
  <si>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</si>
  <si>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</si>
  <si>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</si>
  <si>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</si>
  <si>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</si>
  <si>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</si>
  <si>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</si>
  <si>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</si>
  <si>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</si>
  <si>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</si>
  <si>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</si>
  <si>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</si>
  <si>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</si>
  <si>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</si>
  <si>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</si>
  <si>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</si>
  <si>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</si>
  <si>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</si>
  <si>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</si>
  <si>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</si>
  <si>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</si>
  <si>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</si>
  <si>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</si>
  <si>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</si>
  <si>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</si>
  <si>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</si>
  <si>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</si>
  <si>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</si>
  <si>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</si>
  <si>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</si>
  <si>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</si>
  <si>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</si>
  <si>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</si>
  <si>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</si>
  <si>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</si>
  <si>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</si>
  <si>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</si>
  <si>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</si>
  <si>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</si>
  <si>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</si>
  <si>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</si>
  <si>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</si>
  <si>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</si>
  <si>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</si>
  <si>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</si>
  <si>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</si>
  <si>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</si>
  <si>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</si>
  <si>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</si>
  <si>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</si>
  <si>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</si>
  <si>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</si>
  <si>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</si>
  <si>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</si>
  <si>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</si>
  <si>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</si>
  <si>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</si>
  <si>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</si>
  <si>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</si>
  <si>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</si>
  <si>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</si>
  <si>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</si>
  <si>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</si>
  <si>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</si>
  <si>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</si>
  <si>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</si>
  <si>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</si>
  <si>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</si>
  <si>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</si>
  <si>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</si>
  <si>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</si>
  <si>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</si>
  <si>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</si>
  <si>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</si>
  <si>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</si>
  <si>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</si>
  <si>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</si>
  <si>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</si>
  <si>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</si>
  <si>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</si>
  <si>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</si>
  <si>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</si>
  <si>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</si>
  <si>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</si>
  <si>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</si>
  <si>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</si>
  <si>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</si>
  <si>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</si>
  <si>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</si>
  <si>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</si>
  <si>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</si>
  <si>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</si>
  <si>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</si>
  <si>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</si>
  <si>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</si>
  <si>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</si>
  <si>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</si>
  <si>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</si>
  <si>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</si>
  <si>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</si>
  <si>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</si>
  <si>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</si>
  <si>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</si>
  <si>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</si>
  <si>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</si>
  <si>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</si>
  <si>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</si>
  <si>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</si>
  <si>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</si>
  <si>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</si>
  <si>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</si>
  <si>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</si>
  <si>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</si>
  <si>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</si>
  <si>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</si>
  <si>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</si>
  <si>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</si>
  <si>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</si>
  <si>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</si>
  <si>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</si>
  <si>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</si>
  <si>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</si>
  <si>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</si>
  <si>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</si>
  <si>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</si>
  <si>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</si>
  <si>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</si>
  <si>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</si>
  <si>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</si>
  <si>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</si>
  <si>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</si>
  <si>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</si>
  <si>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</si>
  <si>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</si>
  <si>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</si>
  <si>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</si>
  <si>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</si>
  <si>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</si>
  <si>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</si>
  <si>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</si>
  <si>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</si>
  <si>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</si>
  <si>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</si>
  <si>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</si>
  <si>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</si>
  <si>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</si>
  <si>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</si>
  <si>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</si>
  <si>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</si>
  <si>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</si>
  <si>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</si>
  <si>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</si>
  <si>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</si>
  <si>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</si>
  <si>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</si>
  <si>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</si>
  <si>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</si>
  <si>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</si>
  <si>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</si>
  <si>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</si>
  <si>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</si>
  <si>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</si>
  <si>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</si>
  <si>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</si>
  <si>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</si>
  <si>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</si>
  <si>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</si>
  <si>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</si>
  <si>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</si>
  <si>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</si>
  <si>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</si>
  <si>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</si>
  <si>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</si>
  <si>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</si>
  <si>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</si>
  <si>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</si>
  <si>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</si>
  <si>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</si>
  <si>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</si>
  <si>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</si>
  <si>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</si>
  <si>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</si>
  <si>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</si>
  <si>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</si>
  <si>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</si>
  <si>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</si>
  <si>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</si>
  <si>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</si>
  <si>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</si>
  <si>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</si>
  <si>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</si>
  <si>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</si>
  <si>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</si>
  <si>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</si>
  <si>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</si>
  <si>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</si>
  <si>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</si>
  <si>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</si>
  <si>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</si>
  <si>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</si>
  <si>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</si>
  <si>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</si>
  <si>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</si>
  <si>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</si>
  <si>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</si>
  <si>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</si>
  <si>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</si>
  <si>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</si>
  <si>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</si>
  <si>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</si>
  <si>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</si>
  <si>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</si>
  <si>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</si>
  <si>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</si>
  <si>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</si>
  <si>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</si>
  <si>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</si>
  <si>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</si>
  <si>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</si>
  <si>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</si>
  <si>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</si>
  <si>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</si>
  <si>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</si>
  <si>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</si>
  <si>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</si>
  <si>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</si>
  <si>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</si>
  <si>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</si>
  <si>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</si>
  <si>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</si>
  <si>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</si>
  <si>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</si>
  <si>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</si>
  <si>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</si>
  <si>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</si>
  <si>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</si>
  <si>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</si>
  <si>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</si>
  <si>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</si>
  <si>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</si>
  <si>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</si>
  <si>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</si>
  <si>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</si>
  <si>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</si>
  <si>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</si>
  <si>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</si>
  <si>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</si>
  <si>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</si>
  <si>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</si>
  <si>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</si>
  <si>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</si>
  <si>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</si>
  <si>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</si>
  <si>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</si>
  <si>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</si>
  <si>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</si>
  <si>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</si>
  <si>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</si>
  <si>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</si>
  <si>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</si>
  <si>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</si>
  <si>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</si>
  <si>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</si>
  <si>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</si>
  <si>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</si>
  <si>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</si>
  <si>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</si>
  <si>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</si>
  <si>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</si>
  <si>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</si>
  <si>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</si>
  <si>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</si>
  <si>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</si>
  <si>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</si>
  <si>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</si>
  <si>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</si>
  <si>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</si>
  <si>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</si>
  <si>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</si>
  <si>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</si>
  <si>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</si>
  <si>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</si>
  <si>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</si>
  <si>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</si>
  <si>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</si>
  <si>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</si>
  <si>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</si>
  <si>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</si>
  <si>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</si>
  <si>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</si>
  <si>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</si>
  <si>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</si>
  <si>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</si>
  <si>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</si>
  <si>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</si>
  <si>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</si>
  <si>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</si>
  <si>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</si>
  <si>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</si>
  <si>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</si>
  <si>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</si>
  <si>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</si>
  <si>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</si>
  <si>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</si>
  <si>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</si>
  <si>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</si>
  <si>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</si>
  <si>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</si>
  <si>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</si>
  <si>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</si>
  <si>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</si>
  <si>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</si>
  <si>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</si>
  <si>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</si>
  <si>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</si>
  <si>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</si>
  <si>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</si>
  <si>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</si>
  <si>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</si>
  <si>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</si>
  <si>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</si>
  <si>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</si>
  <si>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</si>
  <si>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</si>
  <si>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</si>
  <si>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</si>
  <si>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</si>
  <si>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</si>
  <si>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</si>
  <si>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</si>
  <si>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</si>
  <si>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</si>
  <si>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</si>
  <si>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</si>
  <si>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</si>
  <si>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</si>
  <si>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</si>
  <si>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</si>
  <si>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</si>
  <si>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</si>
  <si>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</si>
  <si>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</si>
  <si>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</si>
  <si>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</si>
  <si>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</si>
  <si>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</si>
  <si>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</si>
  <si>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</si>
  <si>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</si>
  <si>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</si>
  <si>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</si>
  <si>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</si>
  <si>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</si>
  <si>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</si>
  <si>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</si>
  <si>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</si>
  <si>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</si>
  <si>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</si>
  <si>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</si>
  <si>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</si>
  <si>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</si>
  <si>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</si>
  <si>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</si>
  <si>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</si>
  <si>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</si>
  <si>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</si>
  <si>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</si>
  <si>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</si>
  <si>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</si>
  <si>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</si>
  <si>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</si>
  <si>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</si>
  <si>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</si>
  <si>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</si>
  <si>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</si>
  <si>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</si>
  <si>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</si>
  <si>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</si>
  <si>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</si>
  <si>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</si>
  <si>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</si>
  <si>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</si>
  <si>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</si>
  <si>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</si>
  <si>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</si>
  <si>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</si>
  <si>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</si>
  <si>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</si>
  <si>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</si>
  <si>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</si>
  <si>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</si>
  <si>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</si>
  <si>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</si>
  <si>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</si>
  <si>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</si>
  <si>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</si>
  <si>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</si>
  <si>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</si>
  <si>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</si>
  <si>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</si>
  <si>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</si>
  <si>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</si>
  <si>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</si>
  <si>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</si>
  <si>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</si>
  <si>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</si>
  <si>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</si>
  <si>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</si>
  <si>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</si>
  <si>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</si>
  <si>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</si>
  <si>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</si>
  <si>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</si>
  <si>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</si>
  <si>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</si>
  <si>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</si>
  <si>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</si>
  <si>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</si>
  <si>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</si>
  <si>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</si>
  <si>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</si>
  <si>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</si>
  <si>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</si>
  <si>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</si>
  <si>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</si>
  <si>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</si>
  <si>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</si>
  <si>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</si>
  <si>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</si>
  <si>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</si>
  <si>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</si>
  <si>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</si>
  <si>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</si>
  <si>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</si>
  <si>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</si>
  <si>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</si>
  <si>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</si>
  <si>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</si>
  <si>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</si>
  <si>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</si>
  <si>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</si>
  <si>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</si>
  <si>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</si>
  <si>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</si>
  <si>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</si>
  <si>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</si>
  <si>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</si>
  <si>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</si>
  <si>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</si>
  <si>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</si>
  <si>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</si>
  <si>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</si>
  <si>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</si>
  <si>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</si>
  <si>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</si>
  <si>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</si>
  <si>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</si>
  <si>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</si>
  <si>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</si>
  <si>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</si>
  <si>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</si>
  <si>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</si>
  <si>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</si>
  <si>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</si>
  <si>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</si>
  <si>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</si>
  <si>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</si>
  <si>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</si>
  <si>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</si>
  <si>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</si>
  <si>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</si>
  <si>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</si>
  <si>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</si>
  <si>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</si>
  <si>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</si>
  <si>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</si>
  <si>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</si>
  <si>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</si>
  <si>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</si>
  <si>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</si>
  <si>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</si>
  <si>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</si>
  <si>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</si>
  <si>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</si>
  <si>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</si>
  <si>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</si>
  <si>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</si>
  <si>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</si>
  <si>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</si>
  <si>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</si>
  <si>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</si>
  <si>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</si>
  <si>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</si>
  <si>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</si>
  <si>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</si>
  <si>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</si>
  <si>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</si>
  <si>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</si>
  <si>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</si>
  <si>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</si>
  <si>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</si>
  <si>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</si>
  <si>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</si>
  <si>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</si>
  <si>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</si>
  <si>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</si>
  <si>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</si>
  <si>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</si>
  <si>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</si>
  <si>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</si>
  <si>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</si>
  <si>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</si>
  <si>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</si>
  <si>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</si>
  <si>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</si>
  <si>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</si>
  <si>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</si>
  <si>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</si>
  <si>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</si>
  <si>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</si>
  <si>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</si>
  <si>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</si>
  <si>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</si>
  <si>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</si>
  <si>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</si>
  <si>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</si>
  <si>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</si>
  <si>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</si>
  <si>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</si>
  <si>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</si>
  <si>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</si>
  <si>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</si>
  <si>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</si>
  <si>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</si>
  <si>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</si>
  <si>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</si>
  <si>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</si>
  <si>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</si>
  <si>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</si>
  <si>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</si>
  <si>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</si>
  <si>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</si>
  <si>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</si>
  <si>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</si>
  <si>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</si>
  <si>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</si>
  <si>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</si>
  <si>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</si>
  <si>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</si>
  <si>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</si>
  <si>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</si>
  <si>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</si>
  <si>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</si>
  <si>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</si>
  <si>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</si>
  <si>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</si>
  <si>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</si>
  <si>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</si>
  <si>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</si>
  <si>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</si>
  <si>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</si>
  <si>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</si>
  <si>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</si>
  <si>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</si>
  <si>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</si>
  <si>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</si>
  <si>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</si>
  <si>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</si>
  <si>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</si>
  <si>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</si>
  <si>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</si>
  <si>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</si>
  <si>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</si>
  <si>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</si>
  <si>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</si>
  <si>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</si>
  <si>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</si>
  <si>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</si>
  <si>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</si>
  <si>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</si>
  <si>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</si>
  <si>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</si>
  <si>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</si>
  <si>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</si>
  <si>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</si>
  <si>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</si>
  <si>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</si>
  <si>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</si>
  <si>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</si>
  <si>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</si>
  <si>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</si>
  <si>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</si>
  <si>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</si>
  <si>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</si>
  <si>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</si>
  <si>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</si>
  <si>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</si>
  <si>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</si>
  <si>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</si>
  <si>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</si>
  <si>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</si>
  <si>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</si>
  <si>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</si>
  <si>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</si>
  <si>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</si>
  <si>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</si>
  <si>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</si>
  <si>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</si>
  <si>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</si>
  <si>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</si>
  <si>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</si>
  <si>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</si>
  <si>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</si>
  <si>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</si>
  <si>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</si>
  <si>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</si>
  <si>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</si>
  <si>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</si>
  <si>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</si>
  <si>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</si>
  <si>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</si>
  <si>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</si>
  <si>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</si>
  <si>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</si>
  <si>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</si>
  <si>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</si>
  <si>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</si>
  <si>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</si>
  <si>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</si>
  <si>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</si>
  <si>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</si>
  <si>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</si>
  <si>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</si>
  <si>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</si>
  <si>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</si>
  <si>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</si>
  <si>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</si>
  <si>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</si>
  <si>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</si>
  <si>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</si>
  <si>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</si>
  <si>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</si>
  <si>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</si>
  <si>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</si>
  <si>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</si>
  <si>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</si>
  <si>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</si>
  <si>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</si>
  <si>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</si>
  <si>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</si>
  <si>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</si>
  <si>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</si>
  <si>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</si>
  <si>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</si>
  <si>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</si>
  <si>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</si>
  <si>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</si>
  <si>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</si>
  <si>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</si>
  <si>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</si>
  <si>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</si>
  <si>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</si>
  <si>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</si>
  <si>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</si>
  <si>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</si>
  <si>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</si>
  <si>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</si>
  <si>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</si>
  <si>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</si>
  <si>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</si>
  <si>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</si>
  <si>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</si>
  <si>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</si>
  <si>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</si>
  <si>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</si>
  <si>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</si>
  <si>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</si>
  <si>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</si>
  <si>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</si>
  <si>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</si>
  <si>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</si>
  <si>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</si>
  <si>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</si>
  <si>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</si>
  <si>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</si>
  <si>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</si>
  <si>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</si>
  <si>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</si>
  <si>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</si>
  <si>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</si>
  <si>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</si>
  <si>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</si>
  <si>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</si>
  <si>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</si>
  <si>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</si>
  <si>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</si>
  <si>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</si>
  <si>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</si>
  <si>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</si>
  <si>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</si>
  <si>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</si>
  <si>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</si>
  <si>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</si>
  <si>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</si>
  <si>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</si>
  <si>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</si>
  <si>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</si>
  <si>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</si>
  <si>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</si>
  <si>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</si>
  <si>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</si>
  <si>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</si>
  <si>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</si>
  <si>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</si>
  <si>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</si>
  <si>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</si>
  <si>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</si>
  <si>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</si>
  <si>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</si>
  <si>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</si>
  <si>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</si>
  <si>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</si>
  <si>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</si>
  <si>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</si>
  <si>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</si>
  <si>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</si>
  <si>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</si>
  <si>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</si>
  <si>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</si>
  <si>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</si>
  <si>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</si>
  <si>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</si>
  <si>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</si>
  <si>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</si>
  <si>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</si>
  <si>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</si>
  <si>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</si>
  <si>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</si>
  <si>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</si>
  <si>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</si>
  <si>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</si>
  <si>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</si>
  <si>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</si>
  <si>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</si>
  <si>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</si>
  <si>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</si>
  <si>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</si>
  <si>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</si>
  <si>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</si>
  <si>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</si>
  <si>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</si>
  <si>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</si>
  <si>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</si>
  <si>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</si>
  <si>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</si>
  <si>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</si>
  <si>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</si>
  <si>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</si>
  <si>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</si>
  <si>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</si>
  <si>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</si>
  <si>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</si>
  <si>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</si>
  <si>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</si>
  <si>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</si>
  <si>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</si>
  <si>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</si>
  <si>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</si>
  <si>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</si>
  <si>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</si>
  <si>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</si>
  <si>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</si>
  <si>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</si>
  <si>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</si>
  <si>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</si>
  <si>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</si>
  <si>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</si>
  <si>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</si>
  <si>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</si>
  <si>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</si>
  <si>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</si>
  <si>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</si>
  <si>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</si>
  <si>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</si>
  <si>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</si>
  <si>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</si>
  <si>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</si>
  <si>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</si>
  <si>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</si>
  <si>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</si>
  <si>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</si>
  <si>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</si>
  <si>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</si>
  <si>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</si>
  <si>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</si>
  <si>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</si>
  <si>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</si>
  <si>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</si>
  <si>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</si>
  <si>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</si>
  <si>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</si>
  <si>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</si>
  <si>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</si>
  <si>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</si>
  <si>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</si>
  <si>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</si>
  <si>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</si>
  <si>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</si>
  <si>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</si>
  <si>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</si>
  <si>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</si>
  <si>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</si>
  <si>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</si>
  <si>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</si>
  <si>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</si>
  <si>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</si>
  <si>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</si>
  <si>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</si>
  <si>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</si>
  <si>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</si>
  <si>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</si>
  <si>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</si>
  <si>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</si>
  <si>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</si>
  <si>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</si>
  <si>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</si>
  <si>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</si>
  <si>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</si>
  <si>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</si>
  <si>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</si>
  <si>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</si>
  <si>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</si>
  <si>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</si>
  <si>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</si>
  <si>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</si>
  <si>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</si>
  <si>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</si>
  <si>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</si>
  <si>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</si>
  <si>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</si>
  <si>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</si>
  <si>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</si>
  <si>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</si>
  <si>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</si>
  <si>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</si>
  <si>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</si>
  <si>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</si>
  <si>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</si>
  <si>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</si>
  <si>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</si>
  <si>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</si>
  <si>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</si>
  <si>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</si>
  <si>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</si>
  <si>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</si>
  <si>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</si>
  <si>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</si>
  <si>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</si>
  <si>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</si>
  <si>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</si>
  <si>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</si>
  <si>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</si>
  <si>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</si>
  <si>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</si>
  <si>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</si>
  <si>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</si>
  <si>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</si>
  <si>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</si>
  <si>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</si>
  <si>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</si>
  <si>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</si>
  <si>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</si>
  <si>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</si>
  <si>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</si>
  <si>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</si>
  <si>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</si>
  <si>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</si>
  <si>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</si>
  <si>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</si>
  <si>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</si>
  <si>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</si>
  <si>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</si>
  <si>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</si>
  <si>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</si>
  <si>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</si>
  <si>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</si>
  <si>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</si>
  <si>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</si>
  <si>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</si>
  <si>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</si>
  <si>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</si>
  <si>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</si>
  <si>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</si>
  <si>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</si>
  <si>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</si>
  <si>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</si>
  <si>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</si>
  <si>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</si>
  <si>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</si>
  <si>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</si>
  <si>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</si>
  <si>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</si>
  <si>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</si>
  <si>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</si>
  <si>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</si>
  <si>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</si>
  <si>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</si>
  <si>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</si>
  <si>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</si>
  <si>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</si>
  <si>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</si>
  <si>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</si>
  <si>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</si>
  <si>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</si>
  <si>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</si>
  <si>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</si>
  <si>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</si>
  <si>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</si>
  <si>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</si>
  <si>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</si>
  <si>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</si>
  <si>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</si>
  <si>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</si>
  <si>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</si>
  <si>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</si>
  <si>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</si>
  <si>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</si>
  <si>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</si>
  <si>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</si>
  <si>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</si>
  <si>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</si>
  <si>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</si>
  <si>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</si>
  <si>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</si>
  <si>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</si>
  <si>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</si>
  <si>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</si>
  <si>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</si>
  <si>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</si>
  <si>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</si>
  <si>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</si>
  <si>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</si>
  <si>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</si>
  <si>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</si>
  <si>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</si>
  <si>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</si>
  <si>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</si>
  <si>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</si>
  <si>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</si>
  <si>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</si>
  <si>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</si>
  <si>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</si>
  <si>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</si>
  <si>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</si>
  <si>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</si>
  <si>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</si>
  <si>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</si>
  <si>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</si>
  <si>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</si>
  <si>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</si>
  <si>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</si>
  <si>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</si>
  <si>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</si>
  <si>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</si>
  <si>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</si>
  <si>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</si>
  <si>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</si>
  <si>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</si>
  <si>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</si>
  <si>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</si>
  <si>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</si>
  <si>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</si>
  <si>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</si>
  <si>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</si>
  <si>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</si>
  <si>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</si>
  <si>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</si>
  <si>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</si>
  <si>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</si>
  <si>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</si>
  <si>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</si>
  <si>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</si>
  <si>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</si>
  <si>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</si>
  <si>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</si>
  <si>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</si>
  <si>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</si>
  <si>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</si>
  <si>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</si>
  <si>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</si>
  <si>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</si>
  <si>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</si>
  <si>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</si>
  <si>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</si>
  <si>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</si>
  <si>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</si>
  <si>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</si>
  <si>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</si>
  <si>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</si>
  <si>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</si>
  <si>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</si>
  <si>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</si>
  <si>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</si>
  <si>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</si>
  <si>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</si>
  <si>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</si>
  <si>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</si>
  <si>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</si>
  <si>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</si>
  <si>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</si>
  <si>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</si>
  <si>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</si>
  <si>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</si>
  <si>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</si>
  <si>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</si>
  <si>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</si>
  <si>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</si>
  <si>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</si>
  <si>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</si>
  <si>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</si>
  <si>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</si>
  <si>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</si>
  <si>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</si>
  <si>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</si>
  <si>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</si>
  <si>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</si>
  <si>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</si>
  <si>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</si>
  <si>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</si>
  <si>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</si>
  <si>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</si>
  <si>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</si>
  <si>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</si>
  <si>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</si>
  <si>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</si>
  <si>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</si>
  <si>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</si>
  <si>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</si>
  <si>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</si>
  <si>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</si>
  <si>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</si>
  <si>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</si>
  <si>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</si>
  <si>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</si>
  <si>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</si>
  <si>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</si>
  <si>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</si>
  <si>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</si>
  <si>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</si>
  <si>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</si>
  <si>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</si>
  <si>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</si>
  <si>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</si>
  <si>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</si>
  <si>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</si>
  <si>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</si>
  <si>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</si>
  <si>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</si>
  <si>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</si>
  <si>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</si>
  <si>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</si>
  <si>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</si>
  <si>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</si>
  <si>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</si>
  <si>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</si>
  <si>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</si>
  <si>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</si>
  <si>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</si>
  <si>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</si>
  <si>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</si>
  <si>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</si>
  <si>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</si>
  <si>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</si>
  <si>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</si>
  <si>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</si>
  <si>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</si>
  <si>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</si>
  <si>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</si>
  <si>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</si>
  <si>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</si>
  <si>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</si>
  <si>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</si>
  <si>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</si>
  <si>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</si>
  <si>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</si>
  <si>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</si>
  <si>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</si>
  <si>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</si>
  <si>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</si>
  <si>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</si>
  <si>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</si>
  <si>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</si>
  <si>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</si>
  <si>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</si>
  <si>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</si>
  <si>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</si>
  <si>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</si>
  <si>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</si>
  <si>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</si>
  <si>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</si>
  <si>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</si>
  <si>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</si>
  <si>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</si>
  <si>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</si>
  <si>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</si>
  <si>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</si>
  <si>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</si>
  <si>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</si>
  <si>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</si>
  <si>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</si>
  <si>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</si>
  <si>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</si>
  <si>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</si>
  <si>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</si>
  <si>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</si>
  <si>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</si>
  <si>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</si>
  <si>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</si>
  <si>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</si>
  <si>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</si>
  <si>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</si>
  <si>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</si>
  <si>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</si>
  <si>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</si>
  <si>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</si>
  <si>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</si>
  <si>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</si>
  <si>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</si>
  <si>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</si>
  <si>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</si>
  <si>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</si>
  <si>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</si>
  <si>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</si>
  <si>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</si>
  <si>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</si>
  <si>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</si>
  <si>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</si>
  <si>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</si>
  <si>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</si>
  <si>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</si>
  <si>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</si>
  <si>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</si>
  <si>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</si>
  <si>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</si>
  <si>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</si>
  <si>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</si>
  <si>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</si>
  <si>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</si>
  <si>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</si>
  <si>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</si>
  <si>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</si>
  <si>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</si>
  <si>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</si>
  <si>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</si>
  <si>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</si>
  <si>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</si>
  <si>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</si>
  <si>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</si>
  <si>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</si>
  <si>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</si>
  <si>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</si>
  <si>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</si>
  <si>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</si>
  <si>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</si>
  <si>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</si>
  <si>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</si>
  <si>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</si>
  <si>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</si>
  <si>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</si>
  <si>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</si>
  <si>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</si>
  <si>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</si>
  <si>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</si>
  <si>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</si>
  <si>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</si>
  <si>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</si>
  <si>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</si>
  <si>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</si>
  <si>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</si>
  <si>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</si>
  <si>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</si>
  <si>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</si>
  <si>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</si>
  <si>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</si>
  <si>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</si>
  <si>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</si>
  <si>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</si>
  <si>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</si>
  <si>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</si>
  <si>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</si>
  <si>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</si>
  <si>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</si>
  <si>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</si>
  <si>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</si>
  <si>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</si>
  <si>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</si>
  <si>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</si>
  <si>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</si>
  <si>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</si>
  <si>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</si>
  <si>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</si>
  <si>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</si>
  <si>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</si>
  <si>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</si>
  <si>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</si>
  <si>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</si>
  <si>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</si>
  <si>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</si>
  <si>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</si>
  <si>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</si>
  <si>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</si>
  <si>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</si>
  <si>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</si>
  <si>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</si>
  <si>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</si>
  <si>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</si>
  <si>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</si>
  <si>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</si>
  <si>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</si>
  <si>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</si>
  <si>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</si>
  <si>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</si>
  <si>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</si>
  <si>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</si>
  <si>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</si>
  <si>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</si>
  <si>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</si>
  <si>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</si>
  <si>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</si>
  <si>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</si>
  <si>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</si>
  <si>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</si>
  <si>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</si>
  <si>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</si>
  <si>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</si>
  <si>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</si>
  <si>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</si>
  <si>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</si>
  <si>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</si>
  <si>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</si>
  <si>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</si>
  <si>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</si>
  <si>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</si>
  <si>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</si>
  <si>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</si>
  <si>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</si>
  <si>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</si>
  <si>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</si>
  <si>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</si>
  <si>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</si>
  <si>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</si>
  <si>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</si>
  <si>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</si>
  <si>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</si>
  <si>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</si>
  <si>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</si>
  <si>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</si>
  <si>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</si>
  <si>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</si>
  <si>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</si>
  <si>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</si>
  <si>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</si>
  <si>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</si>
  <si>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</si>
  <si>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</si>
  <si>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</si>
  <si>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</si>
  <si>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</si>
  <si>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</si>
  <si>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</si>
  <si>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</si>
  <si>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</si>
  <si>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</si>
  <si>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</si>
  <si>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</si>
  <si>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</si>
  <si>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</si>
  <si>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</si>
  <si>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</si>
  <si>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</si>
  <si>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</si>
  <si>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</si>
  <si>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</si>
  <si>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</si>
  <si>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</si>
  <si>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</si>
  <si>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</si>
  <si>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</si>
  <si>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</si>
  <si>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</si>
  <si>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</si>
  <si>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</si>
  <si>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</si>
  <si>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</si>
  <si>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</si>
  <si>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</si>
  <si>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</si>
  <si>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</si>
  <si>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</si>
  <si>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</si>
  <si>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</si>
  <si>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</si>
  <si>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</si>
  <si>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</si>
  <si>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</si>
  <si>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</si>
  <si>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</si>
  <si>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</si>
  <si>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</si>
  <si>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</si>
  <si>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</si>
  <si>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</si>
  <si>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</si>
  <si>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</si>
  <si>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</si>
  <si>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</si>
  <si>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</si>
  <si>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</si>
  <si>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</si>
  <si>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</si>
  <si>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</si>
  <si>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</si>
  <si>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</si>
  <si>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</si>
  <si>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</si>
  <si>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</si>
  <si>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</si>
  <si>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</si>
  <si>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</si>
  <si>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</si>
  <si>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</si>
  <si>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</si>
  <si>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</si>
  <si>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</si>
  <si>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</si>
  <si>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</si>
  <si>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</si>
  <si>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</si>
  <si>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</si>
  <si>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</si>
  <si>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</si>
  <si>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</si>
  <si>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</si>
  <si>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</si>
  <si>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</si>
  <si>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</si>
  <si>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</si>
  <si>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</si>
  <si>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</si>
  <si>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</si>
  <si>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</si>
  <si>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</si>
  <si>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</si>
  <si>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</si>
  <si>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</si>
  <si>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</si>
  <si>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</si>
  <si>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</si>
  <si>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</si>
  <si>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</si>
  <si>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</si>
  <si>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</si>
  <si>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</si>
  <si>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</si>
  <si>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</si>
  <si>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</si>
  <si>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</si>
  <si>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</si>
  <si>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</si>
  <si>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</si>
  <si>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</si>
  <si>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</si>
  <si>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</si>
  <si>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</si>
  <si>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</si>
  <si>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</si>
  <si>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</si>
  <si>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</si>
  <si>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</si>
  <si>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</si>
  <si>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</si>
  <si>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</si>
  <si>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</si>
  <si>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</si>
  <si>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</si>
  <si>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</si>
  <si>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</si>
  <si>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</si>
  <si>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</si>
  <si>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</si>
  <si>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</si>
  <si>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</si>
  <si>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</si>
  <si>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</si>
  <si>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</si>
  <si>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</si>
  <si>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</si>
  <si>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</si>
  <si>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</si>
  <si>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</si>
  <si>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</si>
  <si>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</si>
  <si>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</si>
  <si>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</si>
  <si>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</si>
  <si>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</si>
  <si>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</si>
  <si>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</si>
  <si>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</si>
  <si>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</si>
  <si>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</si>
  <si>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</si>
  <si>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</si>
  <si>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</si>
  <si>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</si>
  <si>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</si>
  <si>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</si>
  <si>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</si>
  <si>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</si>
  <si>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</si>
  <si>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</si>
  <si>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</si>
  <si>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</si>
  <si>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</si>
  <si>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</si>
  <si>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</si>
  <si>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</si>
  <si>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</si>
  <si>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</si>
  <si>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</si>
  <si>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</si>
  <si>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</si>
  <si>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</si>
  <si>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</si>
  <si>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</si>
  <si>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</si>
  <si>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</si>
  <si>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</si>
  <si>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</si>
  <si>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</si>
  <si>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</si>
  <si>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</si>
  <si>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</si>
  <si>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</si>
  <si>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</si>
  <si>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</si>
  <si>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</si>
  <si>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</si>
  <si>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</si>
  <si>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</si>
  <si>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</si>
  <si>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</si>
  <si>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</si>
  <si>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</si>
  <si>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</si>
  <si>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</si>
  <si>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</si>
  <si>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</si>
  <si>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</si>
  <si>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</si>
  <si>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</si>
  <si>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</si>
  <si>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</si>
  <si>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</si>
  <si>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</si>
  <si>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</si>
  <si>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</si>
  <si>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</si>
  <si>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</si>
  <si>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</si>
  <si>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</si>
  <si>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</si>
  <si>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</si>
  <si>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</si>
  <si>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</si>
  <si>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</si>
  <si>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</si>
  <si>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</si>
  <si>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</si>
  <si>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</si>
  <si>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</si>
  <si>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</si>
  <si>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</si>
  <si>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</si>
  <si>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</si>
  <si>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</si>
  <si>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</si>
  <si>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</si>
  <si>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</si>
  <si>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</si>
  <si>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</si>
  <si>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</si>
  <si>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</si>
  <si>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</si>
  <si>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</si>
  <si>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</si>
  <si>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</si>
  <si>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</si>
  <si>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</si>
  <si>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</si>
  <si>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</si>
  <si>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</si>
  <si>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</si>
  <si>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</si>
  <si>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</si>
  <si>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</si>
  <si>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</si>
  <si>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</si>
  <si>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</si>
  <si>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</si>
  <si>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</si>
  <si>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</si>
  <si>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</si>
  <si>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</si>
  <si>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</si>
  <si>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</si>
  <si>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</si>
  <si>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</si>
  <si>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</si>
  <si>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</si>
  <si>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</si>
  <si>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</si>
  <si>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</si>
  <si>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</si>
  <si>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</si>
  <si>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</si>
  <si>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</si>
  <si>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</si>
  <si>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</si>
  <si>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</si>
  <si>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</si>
  <si>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</si>
  <si>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</si>
  <si>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</si>
  <si>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</si>
  <si>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</si>
  <si>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</si>
  <si>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</si>
  <si>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</si>
  <si>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</si>
  <si>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</si>
  <si>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</si>
  <si>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</si>
  <si>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</si>
  <si>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</si>
  <si>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</si>
  <si>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</si>
  <si>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</si>
  <si>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</si>
  <si>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</si>
  <si>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</si>
  <si>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</si>
  <si>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</si>
  <si>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</si>
  <si>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</si>
  <si>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</si>
  <si>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</si>
  <si>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</si>
  <si>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</si>
  <si>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</si>
  <si>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</si>
  <si>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</si>
  <si>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</si>
  <si>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</si>
  <si>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</si>
  <si>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</si>
  <si>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</si>
  <si>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</si>
  <si>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</si>
  <si>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</si>
  <si>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</si>
  <si>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</si>
  <si>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</si>
  <si>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</si>
  <si>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</si>
  <si>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</si>
  <si>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</si>
  <si>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</si>
  <si>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</si>
  <si>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</si>
  <si>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</si>
  <si>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</si>
  <si>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</si>
  <si>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</si>
  <si>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</si>
  <si>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</si>
  <si>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</si>
  <si>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</si>
  <si>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</si>
  <si>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</si>
  <si>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</si>
  <si>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</si>
  <si>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</si>
  <si>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</si>
  <si>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</si>
  <si>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</si>
  <si>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</si>
  <si>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</si>
  <si>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</si>
  <si>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</si>
  <si>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</si>
  <si>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</si>
  <si>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</si>
  <si>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</si>
  <si>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</si>
  <si>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</si>
  <si>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</si>
  <si>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</si>
  <si>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</si>
  <si>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</si>
  <si>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</si>
  <si>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</si>
  <si>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</si>
  <si>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</si>
  <si>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</si>
  <si>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</si>
  <si>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</si>
  <si>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</si>
  <si>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</si>
  <si>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</si>
  <si>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</si>
  <si>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</si>
  <si>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</si>
  <si>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</si>
  <si>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</si>
  <si>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</si>
  <si>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</si>
  <si>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</si>
  <si>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</si>
  <si>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</si>
  <si>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</si>
  <si>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</si>
  <si>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</si>
  <si>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</si>
  <si>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</si>
  <si>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</si>
  <si>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</si>
  <si>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</si>
  <si>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</si>
  <si>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</si>
  <si>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</si>
  <si>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</si>
  <si>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</si>
  <si>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</si>
  <si>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</si>
  <si>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</si>
  <si>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</si>
  <si>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</si>
  <si>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</si>
  <si>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</si>
  <si>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</si>
  <si>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</si>
  <si>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</si>
  <si>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</si>
  <si>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</si>
  <si>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</si>
  <si>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</si>
  <si>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</si>
  <si>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</si>
  <si>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</si>
  <si>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</si>
  <si>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</si>
  <si>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</si>
  <si>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</si>
  <si>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</si>
  <si>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</si>
  <si>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</si>
  <si>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</si>
  <si>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</si>
  <si>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</si>
  <si>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</si>
  <si>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</si>
  <si>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</si>
  <si>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</si>
  <si>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</si>
  <si>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</si>
  <si>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</si>
  <si>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</si>
  <si>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</si>
  <si>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</si>
  <si>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</si>
  <si>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</si>
  <si>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</si>
  <si>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</si>
  <si>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</si>
  <si>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</si>
  <si>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</si>
  <si>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</si>
  <si>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</si>
  <si>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</si>
  <si>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</si>
  <si>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</si>
  <si>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</si>
  <si>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</si>
  <si>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</si>
  <si>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</si>
  <si>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</si>
  <si>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</si>
  <si>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</si>
  <si>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</si>
  <si>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</si>
  <si>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</si>
  <si>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</si>
  <si>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</si>
  <si>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</si>
  <si>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</si>
  <si>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</si>
  <si>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</si>
  <si>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</si>
  <si>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</si>
  <si>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</si>
  <si>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</si>
  <si>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</si>
  <si>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</si>
  <si>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</si>
  <si>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</si>
  <si>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</si>
  <si>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</si>
  <si>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</si>
  <si>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</si>
  <si>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</si>
  <si>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</si>
  <si>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</si>
  <si>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</si>
  <si>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</si>
  <si>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</si>
  <si>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</si>
  <si>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</si>
  <si>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</si>
  <si>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</si>
  <si>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</si>
  <si>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</si>
  <si>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</si>
  <si>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</si>
  <si>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</si>
  <si>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</si>
  <si>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</si>
  <si>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</si>
  <si>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</si>
  <si>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</si>
  <si>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</si>
  <si>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</si>
  <si>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</si>
  <si>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</si>
  <si>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</si>
  <si>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</si>
  <si>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</si>
  <si>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</si>
  <si>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</si>
  <si>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</si>
  <si>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</si>
  <si>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</si>
  <si>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</si>
  <si>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</si>
  <si>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</si>
  <si>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</si>
  <si>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</si>
  <si>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</si>
  <si>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</si>
  <si>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</si>
  <si>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</si>
  <si>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</si>
  <si>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</si>
  <si>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</si>
  <si>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</si>
  <si>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</si>
  <si>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</si>
  <si>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</si>
  <si>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</si>
  <si>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</si>
  <si>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</si>
  <si>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</si>
  <si>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</si>
  <si>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</si>
  <si>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</si>
  <si>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</si>
  <si>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</si>
  <si>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</si>
  <si>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</si>
  <si>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</si>
  <si>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</si>
  <si>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</si>
  <si>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</si>
  <si>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</si>
  <si>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</si>
  <si>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</si>
  <si>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</si>
  <si>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</si>
  <si>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</si>
  <si>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</si>
  <si>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</si>
  <si>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</si>
  <si>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</si>
  <si>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</si>
  <si>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</si>
  <si>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</si>
  <si>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</si>
  <si>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</si>
  <si>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</si>
  <si>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</si>
  <si>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</si>
  <si>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</si>
  <si>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</si>
  <si>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</si>
  <si>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</si>
  <si>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</si>
  <si>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</si>
  <si>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</si>
  <si>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</si>
  <si>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</si>
  <si>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</si>
  <si>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</si>
  <si>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</si>
  <si>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</si>
  <si>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</si>
  <si>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</si>
  <si>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</si>
  <si>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</si>
  <si>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</si>
  <si>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</si>
  <si>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</si>
  <si>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</si>
  <si>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</si>
  <si>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</si>
  <si>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</si>
  <si>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</si>
  <si>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</si>
  <si>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</si>
  <si>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</si>
  <si>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</si>
  <si>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</si>
  <si>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</si>
  <si>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</si>
  <si>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</si>
  <si>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</si>
  <si>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</si>
  <si>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</si>
  <si>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</si>
  <si>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</si>
  <si>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</si>
  <si>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</si>
  <si>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</si>
  <si>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</si>
  <si>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</si>
  <si>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</si>
  <si>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</si>
  <si>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</si>
  <si>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</si>
  <si>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</si>
  <si>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</si>
  <si>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</si>
  <si>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</si>
  <si>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</si>
  <si>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</si>
  <si>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</si>
  <si>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</si>
  <si>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</si>
  <si>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</si>
  <si>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</si>
  <si>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</si>
  <si>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</si>
  <si>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</si>
  <si>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</si>
  <si>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</si>
  <si>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</si>
  <si>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</si>
  <si>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</si>
  <si>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</si>
  <si>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</si>
  <si>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</si>
  <si>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</si>
  <si>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</si>
  <si>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</si>
  <si>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</si>
  <si>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</si>
  <si>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</si>
  <si>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</si>
  <si>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</si>
  <si>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</si>
  <si>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</si>
  <si>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</si>
  <si>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</si>
  <si>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</si>
  <si>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</si>
  <si>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</si>
  <si>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</si>
  <si>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</si>
  <si>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</si>
  <si>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</si>
  <si>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</si>
  <si>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</si>
  <si>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</si>
  <si>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</si>
  <si>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</si>
  <si>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</si>
  <si>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</si>
  <si>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</si>
  <si>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</si>
  <si>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</si>
  <si>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</si>
  <si>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</si>
  <si>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</si>
  <si>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</si>
  <si>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</si>
  <si>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</si>
  <si>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</si>
  <si>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</si>
  <si>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</si>
  <si>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</si>
  <si>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</si>
  <si>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</si>
  <si>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</si>
  <si>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</si>
  <si>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</si>
  <si>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</si>
  <si>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</si>
  <si>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</si>
  <si>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</si>
  <si>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</si>
  <si>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</si>
  <si>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</si>
  <si>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</si>
  <si>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</si>
  <si>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</si>
  <si>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</si>
  <si>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</si>
  <si>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</si>
  <si>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</si>
  <si>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</si>
  <si>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</si>
  <si>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</si>
  <si>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</si>
  <si>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</si>
  <si>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</si>
  <si>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</si>
  <si>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</si>
  <si>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</si>
  <si>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</si>
  <si>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</si>
  <si>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</si>
  <si>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</si>
  <si>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</si>
  <si>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</si>
  <si>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</si>
  <si>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</si>
  <si>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</si>
  <si>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</si>
  <si>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</si>
  <si>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</si>
  <si>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</si>
  <si>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</si>
  <si>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</si>
  <si>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</si>
  <si>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</si>
  <si>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</si>
  <si>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</si>
  <si>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</si>
  <si>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</si>
  <si>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</si>
  <si>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</si>
  <si>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</si>
  <si>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</si>
  <si>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</si>
  <si>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</si>
  <si>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</si>
  <si>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</si>
  <si>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</si>
  <si>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</si>
  <si>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</si>
  <si>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</si>
  <si>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</si>
  <si>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</si>
  <si>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</si>
  <si>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</si>
  <si>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</si>
  <si>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</si>
  <si>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</si>
  <si>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</si>
  <si>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</si>
  <si>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</si>
  <si>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</si>
  <si>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</si>
  <si>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</si>
  <si>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</si>
  <si>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</si>
  <si>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</si>
  <si>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</si>
  <si>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</si>
  <si>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</si>
  <si>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</si>
  <si>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</si>
  <si>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</si>
  <si>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</si>
  <si>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</si>
  <si>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</si>
  <si>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</si>
  <si>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</si>
  <si>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</si>
  <si>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</si>
  <si>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</si>
  <si>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</si>
  <si>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</si>
  <si>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</si>
  <si>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</si>
  <si>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</si>
  <si>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</si>
  <si>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</si>
  <si>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</si>
  <si>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</si>
  <si>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</si>
  <si>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</si>
  <si>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</si>
  <si>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</si>
  <si>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</si>
  <si>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</si>
  <si>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</si>
  <si>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</si>
  <si>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</si>
  <si>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</si>
  <si>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</si>
  <si>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</si>
  <si>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</si>
  <si>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</si>
  <si>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</si>
  <si>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</si>
  <si>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</si>
  <si>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</si>
  <si>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</si>
  <si>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</si>
  <si>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</si>
  <si>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</si>
  <si>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</si>
  <si>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</si>
  <si>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</si>
  <si>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</si>
  <si>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</si>
  <si>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</si>
  <si>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</si>
  <si>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</si>
  <si>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</si>
  <si>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</si>
  <si>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</si>
  <si>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</si>
  <si>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</si>
  <si>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</si>
  <si>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</si>
  <si>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</si>
  <si>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</si>
  <si>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</si>
  <si>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</si>
  <si>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</si>
  <si>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</si>
  <si>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</si>
  <si>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</si>
  <si>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</si>
  <si>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</si>
  <si>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</si>
  <si>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</si>
  <si>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</si>
  <si>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</si>
  <si>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</si>
  <si>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</si>
  <si>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</si>
  <si>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</si>
  <si>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</si>
  <si>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</si>
  <si>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</si>
  <si>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</si>
  <si>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</si>
  <si>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</si>
  <si>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</si>
  <si>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</si>
  <si>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</si>
  <si>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</si>
  <si>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</si>
  <si>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</si>
  <si>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</si>
  <si>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</si>
  <si>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</si>
  <si>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</si>
  <si>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</si>
  <si>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</si>
  <si>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</si>
  <si>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</si>
  <si>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</si>
  <si>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</si>
  <si>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</si>
  <si>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</si>
  <si>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</si>
  <si>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</si>
  <si>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</si>
  <si>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</si>
  <si>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</si>
  <si>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</si>
  <si>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</si>
  <si>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</si>
  <si>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</si>
  <si>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</si>
  <si>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</si>
  <si>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</si>
  <si>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</si>
  <si>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</si>
  <si>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</si>
  <si>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</si>
  <si>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</si>
  <si>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</si>
  <si>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</si>
  <si>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</si>
  <si>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</si>
  <si>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</si>
  <si>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</si>
  <si>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</si>
  <si>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</si>
  <si>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</si>
  <si>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</si>
  <si>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</si>
  <si>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</si>
  <si>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</si>
  <si>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</si>
  <si>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</si>
  <si>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</si>
  <si>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</si>
  <si>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</si>
  <si>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</si>
  <si>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</si>
  <si>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</si>
  <si>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</si>
  <si>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</si>
  <si>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</si>
  <si>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</si>
  <si>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</si>
  <si>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</si>
  <si>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</si>
  <si>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</si>
  <si>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</si>
  <si>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</si>
  <si>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</si>
  <si>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</si>
  <si>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</si>
  <si>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</si>
  <si>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</si>
  <si>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</si>
  <si>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</si>
  <si>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</si>
  <si>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</si>
  <si>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</si>
  <si>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</si>
  <si>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</si>
  <si>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</si>
  <si>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</si>
  <si>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</si>
  <si>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</si>
  <si>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</si>
  <si>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</si>
  <si>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</si>
  <si>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</si>
  <si>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</si>
  <si>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</si>
  <si>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</si>
  <si>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</si>
  <si>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</si>
  <si>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</si>
  <si>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</si>
  <si>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</si>
  <si>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</si>
  <si>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</si>
  <si>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</si>
  <si>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</si>
  <si>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</si>
  <si>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</si>
  <si>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</si>
  <si>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</si>
  <si>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</si>
  <si>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</si>
  <si>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</si>
  <si>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</si>
  <si>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</si>
  <si>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</si>
  <si>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</si>
  <si>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</si>
  <si>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</si>
  <si>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</si>
  <si>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</si>
  <si>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</si>
  <si>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</si>
  <si>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</si>
  <si>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</si>
  <si>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</si>
  <si>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</si>
  <si>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</si>
  <si>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</si>
  <si>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</si>
  <si>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</si>
  <si>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</si>
  <si>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</si>
  <si>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</si>
  <si>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</si>
  <si>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</si>
  <si>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</si>
  <si>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</si>
  <si>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</si>
  <si>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</si>
  <si>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</si>
  <si>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</si>
  <si>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</si>
  <si>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</si>
  <si>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</si>
  <si>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</si>
  <si>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</si>
  <si>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</si>
  <si>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</si>
  <si>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</si>
  <si>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</si>
  <si>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</si>
  <si>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</si>
  <si>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</si>
  <si>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</si>
  <si>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</si>
  <si>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</si>
  <si>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</si>
  <si>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</si>
  <si>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</si>
  <si>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</si>
  <si>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</si>
  <si>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</si>
  <si>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</si>
  <si>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</si>
  <si>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</si>
  <si>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</si>
  <si>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</si>
  <si>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</si>
  <si>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</si>
  <si>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</si>
  <si>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</si>
  <si>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</si>
  <si>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</si>
  <si>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</si>
  <si>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</si>
  <si>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</si>
  <si>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</si>
  <si>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</si>
  <si>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</si>
  <si>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</si>
  <si>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</si>
  <si>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</si>
  <si>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</si>
  <si>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</si>
  <si>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</si>
  <si>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</si>
  <si>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</si>
  <si>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</si>
  <si>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</si>
  <si>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</si>
  <si>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</si>
  <si>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</si>
  <si>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</si>
  <si>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</si>
  <si>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</si>
  <si>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</si>
  <si>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</si>
  <si>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</si>
  <si>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</si>
  <si>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</si>
  <si>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</si>
  <si>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</si>
  <si>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</si>
  <si>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</si>
  <si>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</si>
  <si>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</si>
  <si>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</si>
  <si>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</si>
  <si>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</si>
  <si>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</si>
  <si>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</si>
  <si>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</si>
  <si>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</si>
  <si>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</si>
  <si>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</si>
  <si>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</si>
  <si>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</si>
  <si>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</si>
  <si>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</si>
  <si>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</si>
  <si>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</si>
  <si>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</si>
  <si>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</si>
  <si>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</si>
  <si>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</si>
  <si>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</si>
  <si>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</si>
  <si>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</si>
  <si>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</si>
  <si>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</si>
  <si>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</si>
  <si>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</si>
  <si>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</si>
  <si>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</si>
  <si>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</si>
  <si>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</si>
  <si>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</si>
  <si>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</si>
  <si>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</si>
  <si>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</si>
  <si>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</si>
  <si>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</si>
  <si>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</si>
  <si>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</si>
  <si>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</si>
  <si>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</si>
  <si>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</si>
  <si>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</si>
  <si>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</si>
  <si>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</si>
  <si>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</si>
  <si>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</si>
  <si>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</si>
  <si>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</si>
  <si>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</si>
  <si>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</si>
  <si>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</si>
  <si>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</si>
  <si>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</si>
  <si>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</si>
  <si>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</si>
  <si>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</si>
  <si>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</si>
  <si>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</si>
  <si>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</si>
  <si>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</si>
  <si>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</si>
  <si>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</si>
  <si>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</si>
  <si>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</si>
  <si>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</si>
  <si>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</si>
  <si>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</si>
  <si>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</si>
  <si>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</si>
  <si>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</si>
  <si>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</si>
  <si>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</si>
  <si>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</si>
  <si>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</si>
  <si>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</si>
  <si>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</si>
  <si>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</si>
  <si>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</si>
  <si>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</si>
  <si>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</si>
  <si>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</si>
  <si>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</si>
  <si>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</si>
  <si>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</si>
  <si>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</si>
  <si>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</si>
  <si>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</si>
  <si>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</si>
  <si>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</si>
  <si>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</si>
  <si>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</si>
  <si>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</si>
  <si>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</si>
  <si>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</si>
  <si>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</si>
  <si>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</si>
  <si>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</si>
  <si>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</si>
  <si>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</si>
  <si>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</si>
  <si>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</si>
  <si>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</si>
  <si>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</si>
  <si>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</si>
  <si>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</si>
  <si>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</si>
  <si>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</si>
  <si>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</si>
  <si>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</si>
  <si>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</si>
  <si>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</si>
  <si>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</si>
  <si>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</si>
  <si>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</si>
  <si>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</si>
  <si>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</si>
  <si>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</si>
  <si>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</si>
  <si>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</si>
  <si>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</si>
  <si>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</si>
  <si>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</si>
  <si>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</si>
  <si>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</si>
  <si>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</si>
  <si>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</si>
  <si>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</si>
  <si>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</si>
  <si>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</si>
  <si>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</si>
  <si>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</si>
  <si>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</si>
  <si>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</si>
  <si>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</si>
  <si>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</si>
  <si>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</si>
  <si>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</si>
  <si>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</si>
  <si>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</si>
  <si>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</si>
  <si>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</si>
  <si>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</si>
  <si>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</si>
  <si>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</si>
  <si>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</si>
  <si>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</si>
  <si>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</si>
  <si>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</si>
  <si>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</si>
  <si>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</si>
  <si>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</si>
  <si>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</si>
  <si>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</si>
  <si>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</si>
  <si>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</si>
  <si>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</si>
  <si>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</si>
  <si>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</si>
  <si>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</si>
  <si>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</si>
  <si>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</si>
  <si>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</si>
  <si>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</si>
  <si>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</si>
  <si>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</si>
  <si>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</si>
  <si>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</si>
  <si>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</si>
  <si>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</si>
  <si>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</si>
  <si>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</si>
  <si>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</si>
  <si>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</si>
  <si>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</si>
  <si>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</si>
  <si>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</si>
  <si>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</si>
  <si>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</si>
  <si>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</si>
  <si>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</si>
  <si>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</si>
  <si>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</si>
  <si>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</si>
  <si>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</si>
  <si>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</si>
  <si>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</si>
  <si>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</si>
  <si>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</si>
  <si>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</si>
  <si>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</si>
  <si>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</si>
  <si>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</si>
  <si>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</si>
  <si>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</si>
  <si>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</si>
  <si>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</si>
  <si>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</si>
  <si>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</si>
  <si>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</si>
  <si>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</si>
  <si>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</si>
  <si>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</si>
  <si>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</si>
  <si>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</si>
  <si>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</si>
  <si>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</si>
  <si>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</si>
  <si>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</si>
  <si>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</si>
  <si>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</si>
  <si>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</si>
  <si>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</si>
  <si>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</si>
  <si>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</si>
  <si>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</si>
  <si>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</si>
  <si>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</si>
  <si>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</si>
  <si>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</si>
  <si>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</si>
  <si>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</si>
  <si>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</si>
  <si>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</si>
  <si>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</si>
  <si>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</si>
  <si>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</si>
  <si>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</si>
  <si>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</si>
  <si>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</si>
  <si>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</si>
  <si>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</si>
  <si>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</si>
  <si>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</si>
  <si>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</si>
  <si>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</si>
  <si>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</si>
  <si>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</si>
  <si>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</si>
  <si>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</si>
  <si>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</si>
  <si>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</si>
  <si>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</si>
  <si>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</si>
  <si>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</si>
  <si>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</si>
  <si>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</si>
  <si>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</si>
  <si>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</si>
  <si>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</si>
  <si>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</si>
  <si>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</si>
  <si>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</si>
  <si>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</si>
  <si>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</si>
  <si>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</si>
  <si>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</si>
  <si>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</si>
  <si>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</si>
  <si>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</si>
  <si>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</si>
  <si>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</si>
  <si>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</si>
  <si>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</si>
  <si>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</si>
  <si>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</si>
  <si>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</si>
  <si>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</si>
  <si>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</si>
  <si>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</si>
  <si>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</si>
  <si>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</si>
  <si>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</si>
  <si>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</si>
  <si>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</si>
  <si>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</si>
  <si>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</si>
  <si>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</si>
  <si>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</si>
  <si>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</si>
  <si>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</si>
  <si>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</si>
  <si>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</si>
  <si>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</si>
  <si>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</si>
  <si>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</si>
  <si>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</si>
  <si>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</si>
  <si>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</si>
  <si>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</si>
  <si>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</si>
  <si>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</si>
  <si>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</si>
  <si>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</si>
  <si>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</si>
  <si>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</si>
  <si>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</si>
  <si>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</si>
  <si>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</si>
  <si>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</si>
  <si>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</si>
  <si>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</si>
  <si>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</si>
  <si>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</si>
  <si>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</si>
  <si>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</si>
  <si>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</si>
  <si>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</si>
  <si>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</si>
  <si>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</si>
  <si>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</si>
  <si>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</si>
  <si>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</si>
  <si>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</si>
  <si>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</si>
  <si>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</si>
  <si>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</si>
  <si>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</si>
  <si>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</si>
  <si>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</si>
  <si>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</si>
  <si>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</si>
  <si>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</si>
  <si>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</si>
  <si>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</si>
  <si>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</si>
  <si>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</si>
  <si>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</si>
  <si>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</si>
  <si>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</si>
  <si>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</si>
  <si>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</si>
  <si>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</si>
  <si>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</si>
  <si>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</si>
  <si>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</si>
  <si>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</si>
  <si>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</si>
  <si>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</si>
  <si>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</si>
  <si>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</si>
  <si>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</si>
  <si>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</si>
  <si>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</si>
  <si>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</si>
  <si>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</si>
  <si>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</si>
  <si>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</si>
  <si>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</si>
  <si>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</si>
  <si>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</si>
  <si>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</si>
  <si>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</si>
  <si>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</si>
  <si>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</si>
  <si>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</si>
  <si>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</si>
  <si>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</si>
  <si>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</si>
  <si>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</si>
  <si>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</si>
  <si>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</si>
  <si>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</si>
  <si>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</si>
  <si>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</si>
  <si>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</si>
  <si>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</si>
  <si>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</si>
  <si>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</si>
  <si>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</si>
  <si>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</si>
  <si>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</si>
  <si>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</si>
  <si>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</si>
  <si>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</si>
  <si>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</si>
  <si>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</si>
  <si>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</si>
  <si>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</si>
  <si>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</si>
  <si>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</si>
  <si>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</si>
  <si>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</si>
  <si>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</si>
  <si>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</si>
  <si>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</si>
  <si>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</si>
  <si>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</si>
  <si>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</si>
  <si>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</si>
  <si>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</si>
  <si>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</si>
  <si>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</si>
  <si>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</si>
  <si>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</si>
  <si>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</si>
  <si>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</si>
  <si>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</si>
  <si>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</si>
  <si>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</si>
  <si>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</si>
  <si>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</si>
  <si>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</si>
  <si>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</si>
  <si>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</si>
  <si>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</si>
  <si>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</si>
  <si>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</si>
  <si>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</si>
  <si>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</si>
  <si>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</si>
  <si>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</si>
  <si>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</si>
  <si>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</si>
  <si>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</si>
  <si>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</si>
  <si>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</si>
  <si>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</si>
  <si>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</si>
  <si>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</si>
  <si>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</si>
  <si>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</si>
  <si>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</si>
  <si>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</si>
  <si>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</si>
  <si>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</si>
  <si>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</si>
  <si>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</si>
  <si>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</si>
  <si>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</si>
  <si>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</si>
  <si>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</si>
  <si>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</si>
  <si>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</si>
  <si>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</si>
  <si>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</si>
  <si>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</si>
  <si>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</si>
  <si>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</si>
  <si>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</si>
  <si>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</si>
  <si>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</si>
  <si>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</si>
  <si>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</si>
  <si>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</si>
  <si>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</si>
  <si>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</si>
  <si>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</si>
  <si>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</si>
  <si>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</si>
  <si>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</si>
  <si>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</si>
  <si>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</si>
  <si>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</si>
  <si>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</si>
  <si>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</si>
  <si>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</si>
  <si>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</si>
  <si>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</si>
  <si>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</si>
  <si>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</si>
  <si>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</si>
  <si>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</si>
  <si>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</si>
  <si>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</si>
  <si>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</si>
  <si>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</si>
  <si>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</si>
  <si>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</si>
  <si>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</si>
  <si>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</si>
  <si>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</si>
  <si>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</si>
  <si>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</si>
  <si>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</si>
  <si>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</si>
  <si>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</si>
  <si>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</si>
  <si>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</si>
  <si>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</si>
  <si>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</si>
  <si>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</si>
  <si>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</si>
  <si>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</si>
  <si>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</si>
  <si>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</si>
  <si>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</si>
  <si>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</si>
  <si>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</si>
  <si>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</si>
  <si>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</si>
  <si>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</si>
  <si>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</si>
  <si>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</si>
  <si>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</si>
  <si>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</si>
  <si>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</si>
  <si>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</si>
  <si>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</si>
  <si>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</si>
  <si>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</si>
  <si>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</si>
  <si>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</si>
  <si>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</si>
  <si>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</si>
  <si>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</si>
  <si>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</si>
  <si>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</si>
  <si>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</si>
  <si>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</si>
  <si>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</si>
  <si>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</si>
  <si>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</si>
  <si>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</si>
  <si>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</si>
  <si>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</si>
  <si>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</si>
  <si>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</si>
  <si>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</si>
  <si>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</si>
  <si>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</si>
  <si>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</si>
  <si>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</si>
  <si>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</si>
  <si>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</si>
  <si>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</si>
  <si>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</si>
  <si>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</si>
  <si>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</si>
  <si>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</si>
  <si>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</si>
  <si>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</si>
  <si>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</si>
  <si>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</si>
  <si>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</si>
  <si>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</si>
  <si>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</si>
  <si>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</si>
  <si>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</si>
  <si>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</si>
  <si>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</si>
  <si>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</si>
  <si>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</si>
  <si>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</si>
  <si>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</si>
  <si>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</si>
  <si>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</si>
  <si>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</si>
  <si>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</si>
  <si>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</si>
  <si>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</si>
  <si>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</si>
  <si>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</si>
  <si>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</si>
  <si>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</si>
  <si>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</si>
  <si>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</si>
  <si>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</si>
  <si>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</si>
  <si>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</si>
  <si>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</si>
  <si>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</si>
  <si>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</si>
  <si>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</si>
  <si>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</si>
  <si>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</si>
  <si>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</si>
  <si>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</si>
  <si>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</si>
  <si>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</si>
  <si>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</si>
  <si>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</si>
  <si>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</si>
  <si>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</si>
  <si>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</si>
  <si>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</si>
  <si>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</si>
  <si>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</si>
  <si>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</si>
  <si>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</si>
  <si>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</si>
  <si>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</si>
  <si>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</si>
  <si>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</si>
  <si>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</si>
  <si>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</si>
  <si>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</si>
  <si>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</si>
  <si>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</si>
  <si>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</si>
  <si>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</si>
  <si>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</si>
  <si>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</si>
  <si>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</si>
  <si>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</si>
  <si>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</si>
  <si>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</si>
  <si>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</si>
  <si>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</si>
  <si>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</si>
  <si>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</si>
  <si>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</si>
  <si>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</si>
  <si>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</si>
  <si>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</si>
  <si>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</si>
  <si>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</si>
  <si>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</si>
  <si>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</si>
  <si>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</si>
  <si>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</si>
  <si>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</si>
  <si>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</si>
  <si>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</si>
  <si>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</si>
  <si>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</si>
  <si>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</si>
  <si>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Rogers Corporation</t>
  </si>
  <si>
    <t>Michal Werbecki</t>
  </si>
  <si>
    <t>Michal.Werbecki@Rogerscorporation.com</t>
  </si>
  <si>
    <t>860-779-4765</t>
  </si>
  <si>
    <t>http://www.rogerscorp.com/customer-support/index.aspx</t>
  </si>
  <si>
    <t>Asago</t>
  </si>
  <si>
    <t>Tony Depaola</t>
  </si>
  <si>
    <t>Sr. Director Strategic Sourcing</t>
  </si>
  <si>
    <t>Tony.Depaola@rogerscorp.com</t>
  </si>
  <si>
    <t>Only Brass products have tin.</t>
  </si>
  <si>
    <t>Applicable identified Tin smelters include: Malaysia Smelting Corporation (MSC), Thaisarco and Jiangxi New Nanshan Technology Ltd. Rogers Corporation expects and requires its suppliers to comply with applicable laws and regulatory requirements to source Conflict Minerals only from conflict-free sources, and to support Rogers Corporation reporting and other legal obligations regarding the use of Conflict Minerals. These smelters have confirmed they source exclusively Conflict-Free material based on OECD due diligence and Dodd-Frank requirements.</t>
  </si>
  <si>
    <t>Radio Frequency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</si>
</sst>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Tony.Depaola@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9" sqref="J9"/>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3"/>
      <c r="B2" s="38" t="s">
        <v>847</v>
      </c>
      <c r="C2" s="36"/>
      <c r="D2" s="206"/>
      <c r="E2" s="3"/>
      <c r="F2" s="36"/>
      <c r="G2" s="34"/>
    </row>
    <row r="3" spans="1:7">
      <c r="A3" s="373"/>
      <c r="B3" s="5" t="s">
        <v>839</v>
      </c>
      <c r="C3" s="6"/>
      <c r="D3" s="207"/>
      <c r="E3" s="3"/>
      <c r="F3" s="6"/>
      <c r="G3" s="34"/>
    </row>
    <row r="4" spans="1:7" ht="15.75">
      <c r="A4" s="373"/>
      <c r="B4" s="41" t="s">
        <v>849</v>
      </c>
      <c r="C4" s="7"/>
      <c r="D4" s="208"/>
      <c r="E4" s="3"/>
      <c r="F4" s="7"/>
      <c r="G4" s="34"/>
    </row>
    <row r="5" spans="1:7">
      <c r="A5" s="373"/>
      <c r="B5" s="40" t="s">
        <v>1040</v>
      </c>
      <c r="C5" s="4"/>
      <c r="D5" s="209"/>
      <c r="E5" s="3"/>
      <c r="F5" s="4"/>
      <c r="G5" s="34"/>
    </row>
    <row r="6" spans="1:7">
      <c r="A6" s="373"/>
      <c r="B6" s="8"/>
      <c r="C6" s="8"/>
      <c r="D6" s="210"/>
      <c r="E6" s="8"/>
      <c r="F6" s="8"/>
      <c r="G6" s="34"/>
    </row>
    <row r="7" spans="1:7">
      <c r="A7" s="373"/>
      <c r="B7" s="8"/>
      <c r="C7" s="8"/>
      <c r="D7" s="210"/>
      <c r="E7" s="8"/>
      <c r="F7" s="8"/>
      <c r="G7" s="34"/>
    </row>
    <row r="8" spans="1:7">
      <c r="A8" s="373"/>
      <c r="B8" s="8"/>
      <c r="C8" s="8"/>
      <c r="D8" s="210"/>
      <c r="E8" s="8"/>
      <c r="F8" s="8"/>
      <c r="G8" s="34"/>
    </row>
    <row r="9" spans="1:7">
      <c r="A9" s="373"/>
      <c r="B9" s="376" t="s">
        <v>850</v>
      </c>
      <c r="C9" s="376"/>
      <c r="D9" s="376"/>
      <c r="E9" s="376"/>
      <c r="F9" s="376"/>
      <c r="G9" s="34"/>
    </row>
    <row r="10" spans="1:7" ht="27" customHeight="1">
      <c r="A10" s="373"/>
      <c r="B10" s="377" t="s">
        <v>438</v>
      </c>
      <c r="C10" s="377"/>
      <c r="D10" s="377"/>
      <c r="E10" s="377"/>
      <c r="F10" s="377"/>
      <c r="G10" s="34"/>
    </row>
    <row r="11" spans="1:7" ht="27" customHeight="1">
      <c r="A11" s="373"/>
      <c r="B11" s="378"/>
      <c r="C11" s="378"/>
      <c r="D11" s="378"/>
      <c r="E11" s="378"/>
      <c r="F11" s="378"/>
      <c r="G11" s="34"/>
    </row>
    <row r="12" spans="1:7">
      <c r="A12" s="373"/>
      <c r="B12" s="42" t="s">
        <v>848</v>
      </c>
      <c r="C12" s="43" t="s">
        <v>851</v>
      </c>
      <c r="D12" s="211" t="s">
        <v>852</v>
      </c>
      <c r="E12" s="43" t="s">
        <v>612</v>
      </c>
      <c r="F12" s="43" t="s">
        <v>613</v>
      </c>
      <c r="G12" s="34"/>
    </row>
    <row r="13" spans="1:7" ht="33.75">
      <c r="A13" s="373"/>
      <c r="B13" s="2">
        <v>1</v>
      </c>
      <c r="C13" s="37" t="s">
        <v>1088</v>
      </c>
      <c r="D13" s="39" t="s">
        <v>876</v>
      </c>
      <c r="E13" s="194" t="s">
        <v>853</v>
      </c>
      <c r="F13" s="194"/>
      <c r="G13" s="34"/>
    </row>
    <row r="14" spans="1:7" ht="33.75">
      <c r="A14" s="373"/>
      <c r="B14" s="2">
        <v>2</v>
      </c>
      <c r="C14" s="37" t="s">
        <v>1088</v>
      </c>
      <c r="D14" s="39" t="s">
        <v>1025</v>
      </c>
      <c r="E14" s="194" t="s">
        <v>530</v>
      </c>
      <c r="F14" s="194" t="s">
        <v>531</v>
      </c>
      <c r="G14" s="34"/>
    </row>
    <row r="15" spans="1:7" ht="89.1" customHeight="1">
      <c r="A15" s="373"/>
      <c r="B15" s="358">
        <v>2.0099999999999998</v>
      </c>
      <c r="C15" s="370" t="s">
        <v>1088</v>
      </c>
      <c r="D15" s="379" t="s">
        <v>2265</v>
      </c>
      <c r="E15" s="195" t="s">
        <v>614</v>
      </c>
      <c r="F15" s="195" t="s">
        <v>617</v>
      </c>
      <c r="G15" s="34"/>
    </row>
    <row r="16" spans="1:7" ht="99" customHeight="1">
      <c r="A16" s="373"/>
      <c r="B16" s="359"/>
      <c r="C16" s="371"/>
      <c r="D16" s="380"/>
      <c r="E16" s="196"/>
      <c r="F16" s="196" t="s">
        <v>615</v>
      </c>
      <c r="G16" s="34"/>
    </row>
    <row r="17" spans="1:7" ht="63" customHeight="1">
      <c r="A17" s="373"/>
      <c r="B17" s="360"/>
      <c r="C17" s="372"/>
      <c r="D17" s="381"/>
      <c r="E17" s="37"/>
      <c r="F17" s="37" t="s">
        <v>616</v>
      </c>
      <c r="G17" s="34"/>
    </row>
    <row r="18" spans="1:7" ht="117" customHeight="1">
      <c r="A18" s="373"/>
      <c r="B18" s="358">
        <v>2.02</v>
      </c>
      <c r="C18" s="370" t="s">
        <v>1088</v>
      </c>
      <c r="D18" s="379" t="s">
        <v>2266</v>
      </c>
      <c r="E18" s="195" t="s">
        <v>439</v>
      </c>
      <c r="F18" s="195" t="s">
        <v>525</v>
      </c>
      <c r="G18" s="34"/>
    </row>
    <row r="19" spans="1:7" ht="71.099999999999994" customHeight="1">
      <c r="A19" s="373"/>
      <c r="B19" s="359"/>
      <c r="C19" s="371"/>
      <c r="D19" s="380"/>
      <c r="E19" s="196" t="s">
        <v>529</v>
      </c>
      <c r="F19" s="196" t="s">
        <v>440</v>
      </c>
      <c r="G19" s="34"/>
    </row>
    <row r="20" spans="1:7" ht="90.75" customHeight="1">
      <c r="A20" s="373"/>
      <c r="B20" s="359"/>
      <c r="C20" s="371"/>
      <c r="D20" s="380"/>
      <c r="E20" s="196"/>
      <c r="F20" s="196" t="s">
        <v>619</v>
      </c>
      <c r="G20" s="34"/>
    </row>
    <row r="21" spans="1:7" ht="74.25" customHeight="1">
      <c r="A21" s="373"/>
      <c r="B21" s="360"/>
      <c r="C21" s="372"/>
      <c r="D21" s="381"/>
      <c r="E21" s="37"/>
      <c r="F21" s="37" t="s">
        <v>618</v>
      </c>
      <c r="G21" s="34"/>
    </row>
    <row r="22" spans="1:7" ht="90" customHeight="1">
      <c r="A22" s="373"/>
      <c r="B22" s="364">
        <v>2.0299999999999998</v>
      </c>
      <c r="C22" s="364" t="s">
        <v>822</v>
      </c>
      <c r="D22" s="367" t="s">
        <v>2267</v>
      </c>
      <c r="E22" s="370" t="s">
        <v>437</v>
      </c>
      <c r="F22" s="195" t="s">
        <v>460</v>
      </c>
      <c r="G22" s="34"/>
    </row>
    <row r="23" spans="1:7" ht="109.5" customHeight="1">
      <c r="A23" s="373"/>
      <c r="B23" s="365"/>
      <c r="C23" s="365"/>
      <c r="D23" s="368"/>
      <c r="E23" s="371"/>
      <c r="F23" s="196" t="s">
        <v>823</v>
      </c>
      <c r="G23" s="34"/>
    </row>
    <row r="24" spans="1:7" ht="74.25" customHeight="1">
      <c r="A24" s="373"/>
      <c r="B24" s="366"/>
      <c r="C24" s="366"/>
      <c r="D24" s="369"/>
      <c r="E24" s="372"/>
      <c r="F24" s="37" t="s">
        <v>436</v>
      </c>
      <c r="G24" s="34"/>
    </row>
    <row r="25" spans="1:7" ht="72" customHeight="1">
      <c r="A25" s="373"/>
      <c r="B25" s="2" t="s">
        <v>458</v>
      </c>
      <c r="C25" s="37" t="s">
        <v>459</v>
      </c>
      <c r="D25" s="39" t="s">
        <v>2268</v>
      </c>
      <c r="E25" s="37" t="s">
        <v>2263</v>
      </c>
      <c r="F25" s="37" t="s">
        <v>461</v>
      </c>
      <c r="G25" s="34"/>
    </row>
    <row r="26" spans="1:7" ht="98.1" customHeight="1">
      <c r="A26" s="373"/>
      <c r="B26" s="361">
        <v>3</v>
      </c>
      <c r="C26" s="358" t="s">
        <v>70</v>
      </c>
      <c r="D26" s="379" t="s">
        <v>2269</v>
      </c>
      <c r="E26" s="370" t="s">
        <v>0</v>
      </c>
      <c r="F26" s="195" t="s">
        <v>64</v>
      </c>
      <c r="G26" s="34"/>
    </row>
    <row r="27" spans="1:7" ht="90" customHeight="1">
      <c r="A27" s="373"/>
      <c r="B27" s="362"/>
      <c r="C27" s="359"/>
      <c r="D27" s="380"/>
      <c r="E27" s="371"/>
      <c r="F27" s="196" t="s">
        <v>59</v>
      </c>
      <c r="G27" s="34"/>
    </row>
    <row r="28" spans="1:7" ht="19.350000000000001" customHeight="1">
      <c r="A28" s="373"/>
      <c r="B28" s="362"/>
      <c r="C28" s="359"/>
      <c r="D28" s="380"/>
      <c r="E28" s="371"/>
      <c r="F28" s="196" t="s">
        <v>60</v>
      </c>
      <c r="G28" s="34"/>
    </row>
    <row r="29" spans="1:7" ht="74.45" customHeight="1">
      <c r="A29" s="373"/>
      <c r="B29" s="362"/>
      <c r="C29" s="359"/>
      <c r="D29" s="380"/>
      <c r="E29" s="371"/>
      <c r="F29" s="196" t="s">
        <v>61</v>
      </c>
      <c r="G29" s="34"/>
    </row>
    <row r="30" spans="1:7" ht="62.45" customHeight="1">
      <c r="A30" s="373"/>
      <c r="B30" s="362"/>
      <c r="C30" s="359"/>
      <c r="D30" s="380"/>
      <c r="E30" s="371"/>
      <c r="F30" s="196" t="s">
        <v>62</v>
      </c>
      <c r="G30" s="34"/>
    </row>
    <row r="31" spans="1:7" ht="81" customHeight="1">
      <c r="A31" s="373"/>
      <c r="B31" s="362"/>
      <c r="C31" s="359"/>
      <c r="D31" s="380"/>
      <c r="E31" s="371"/>
      <c r="F31" s="196" t="s">
        <v>63</v>
      </c>
      <c r="G31" s="34"/>
    </row>
    <row r="32" spans="1:7" ht="48.75" customHeight="1">
      <c r="A32" s="373"/>
      <c r="B32" s="362"/>
      <c r="C32" s="359"/>
      <c r="D32" s="380"/>
      <c r="E32" s="371"/>
      <c r="F32" s="196" t="s">
        <v>66</v>
      </c>
      <c r="G32" s="34"/>
    </row>
    <row r="33" spans="1:7" ht="98.45" customHeight="1">
      <c r="A33" s="373"/>
      <c r="B33" s="362"/>
      <c r="C33" s="359"/>
      <c r="D33" s="380"/>
      <c r="E33" s="371"/>
      <c r="F33" s="196" t="s">
        <v>65</v>
      </c>
      <c r="G33" s="34"/>
    </row>
    <row r="34" spans="1:7" ht="89.1" customHeight="1">
      <c r="A34" s="373"/>
      <c r="B34" s="362"/>
      <c r="C34" s="359"/>
      <c r="D34" s="380"/>
      <c r="E34" s="371"/>
      <c r="F34" s="196" t="s">
        <v>67</v>
      </c>
      <c r="G34" s="34"/>
    </row>
    <row r="35" spans="1:7" ht="29.1" customHeight="1">
      <c r="A35" s="373"/>
      <c r="B35" s="362"/>
      <c r="C35" s="359"/>
      <c r="D35" s="380"/>
      <c r="E35" s="371"/>
      <c r="F35" s="196" t="s">
        <v>68</v>
      </c>
      <c r="G35" s="34"/>
    </row>
    <row r="36" spans="1:7" ht="126.75">
      <c r="A36" s="373"/>
      <c r="B36" s="363"/>
      <c r="C36" s="360"/>
      <c r="D36" s="381"/>
      <c r="E36" s="372"/>
      <c r="F36" s="197" t="s">
        <v>69</v>
      </c>
      <c r="G36" s="34"/>
    </row>
    <row r="37" spans="1:7" ht="112.5">
      <c r="A37" s="373"/>
      <c r="B37" s="170">
        <v>3.01</v>
      </c>
      <c r="C37" s="171" t="s">
        <v>70</v>
      </c>
      <c r="D37" s="39" t="s">
        <v>2270</v>
      </c>
      <c r="E37" s="198" t="s">
        <v>1328</v>
      </c>
      <c r="F37" s="199" t="s">
        <v>1434</v>
      </c>
      <c r="G37" s="34"/>
    </row>
    <row r="38" spans="1:7" ht="101.25">
      <c r="A38" s="373"/>
      <c r="B38" s="170">
        <v>3.02</v>
      </c>
      <c r="C38" s="171" t="s">
        <v>1361</v>
      </c>
      <c r="D38" s="39" t="s">
        <v>2271</v>
      </c>
      <c r="E38" s="198" t="s">
        <v>1376</v>
      </c>
      <c r="F38" s="199" t="s">
        <v>1435</v>
      </c>
      <c r="G38" s="34"/>
    </row>
    <row r="39" spans="1:7" ht="101.25">
      <c r="A39" s="373"/>
      <c r="B39" s="180">
        <v>4</v>
      </c>
      <c r="C39" s="179" t="s">
        <v>1531</v>
      </c>
      <c r="D39" s="39" t="s">
        <v>2272</v>
      </c>
      <c r="E39" s="37" t="s">
        <v>2215</v>
      </c>
      <c r="F39" s="37" t="s">
        <v>1532</v>
      </c>
      <c r="G39" s="34"/>
    </row>
    <row r="40" spans="1:7" ht="56.25">
      <c r="A40" s="373"/>
      <c r="B40" s="170">
        <v>4.01</v>
      </c>
      <c r="C40" s="179" t="s">
        <v>1531</v>
      </c>
      <c r="D40" s="39" t="s">
        <v>2274</v>
      </c>
      <c r="E40" s="37" t="s">
        <v>2229</v>
      </c>
      <c r="F40" s="37" t="s">
        <v>2233</v>
      </c>
      <c r="G40" s="34"/>
    </row>
    <row r="41" spans="1:7" ht="56.25">
      <c r="A41" s="373"/>
      <c r="B41" s="170" t="s">
        <v>2261</v>
      </c>
      <c r="C41" s="179" t="s">
        <v>1531</v>
      </c>
      <c r="D41" s="39" t="s">
        <v>2273</v>
      </c>
      <c r="E41" s="37" t="s">
        <v>2264</v>
      </c>
      <c r="F41" s="37" t="s">
        <v>2262</v>
      </c>
      <c r="G41" s="34"/>
    </row>
    <row r="42" spans="1:7" ht="56.25">
      <c r="A42" s="373"/>
      <c r="B42" s="170" t="s">
        <v>2299</v>
      </c>
      <c r="C42" s="179" t="s">
        <v>1531</v>
      </c>
      <c r="D42" s="39" t="s">
        <v>2306</v>
      </c>
      <c r="E42" s="37" t="s">
        <v>2263</v>
      </c>
      <c r="F42" s="37" t="s">
        <v>2300</v>
      </c>
      <c r="G42" s="34"/>
    </row>
    <row r="43" spans="1:7" ht="123.75">
      <c r="A43" s="373"/>
      <c r="B43" s="191">
        <v>4.0999999999999996</v>
      </c>
      <c r="C43" s="179" t="s">
        <v>2305</v>
      </c>
      <c r="D43" s="192">
        <v>42867</v>
      </c>
      <c r="E43" s="200" t="s">
        <v>2308</v>
      </c>
      <c r="F43" s="37" t="s">
        <v>2307</v>
      </c>
      <c r="G43" s="34"/>
    </row>
    <row r="44" spans="1:7" ht="78.75">
      <c r="A44" s="373"/>
      <c r="B44" s="191">
        <v>4.2</v>
      </c>
      <c r="C44" s="179" t="s">
        <v>2305</v>
      </c>
      <c r="D44" s="192">
        <v>42704</v>
      </c>
      <c r="E44" s="200" t="s">
        <v>2510</v>
      </c>
      <c r="F44" s="37" t="s">
        <v>2485</v>
      </c>
      <c r="G44" s="34"/>
    </row>
    <row r="45" spans="1:7" ht="157.5">
      <c r="A45" s="373"/>
      <c r="B45" s="240">
        <v>5</v>
      </c>
      <c r="C45" s="179" t="s">
        <v>2305</v>
      </c>
      <c r="D45" s="192">
        <v>42867</v>
      </c>
      <c r="E45" s="200" t="s">
        <v>12917</v>
      </c>
      <c r="F45" s="37" t="s">
        <v>12639</v>
      </c>
      <c r="G45" s="34"/>
    </row>
    <row r="46" spans="1:7" ht="45">
      <c r="A46" s="373"/>
      <c r="B46" s="191">
        <v>5.01</v>
      </c>
      <c r="C46" s="179" t="s">
        <v>2305</v>
      </c>
      <c r="D46" s="192">
        <v>42907</v>
      </c>
      <c r="E46" s="200" t="s">
        <v>12935</v>
      </c>
      <c r="F46" s="37" t="s">
        <v>12639</v>
      </c>
      <c r="G46" s="34"/>
    </row>
    <row r="47" spans="1:7" ht="67.5">
      <c r="A47" s="373"/>
      <c r="B47" s="191">
        <v>5.0999999999999996</v>
      </c>
      <c r="C47" s="179" t="s">
        <v>2305</v>
      </c>
      <c r="D47" s="192">
        <v>43070</v>
      </c>
      <c r="E47" s="200" t="s">
        <v>13129</v>
      </c>
      <c r="F47" s="37" t="s">
        <v>13130</v>
      </c>
      <c r="G47" s="34"/>
    </row>
    <row r="48" spans="1:7" ht="56.25">
      <c r="A48" s="373"/>
      <c r="B48" s="191">
        <v>5.1100000000000003</v>
      </c>
      <c r="C48" s="179" t="s">
        <v>13371</v>
      </c>
      <c r="D48" s="192">
        <v>43217</v>
      </c>
      <c r="E48" s="200" t="s">
        <v>13499</v>
      </c>
      <c r="F48" s="37" t="s">
        <v>13405</v>
      </c>
      <c r="G48" s="34"/>
    </row>
    <row r="49" spans="1:7" ht="56.25">
      <c r="A49" s="373"/>
      <c r="B49" s="191">
        <v>5.12</v>
      </c>
      <c r="C49" s="179" t="s">
        <v>13371</v>
      </c>
      <c r="D49" s="192">
        <v>43581</v>
      </c>
      <c r="E49" s="200" t="s">
        <v>13499</v>
      </c>
      <c r="F49" s="37" t="s">
        <v>14064</v>
      </c>
      <c r="G49" s="34"/>
    </row>
    <row r="50" spans="1:7" ht="78.75">
      <c r="A50" s="373"/>
      <c r="B50" s="240">
        <v>6</v>
      </c>
      <c r="C50" s="179" t="s">
        <v>13371</v>
      </c>
      <c r="D50" s="192">
        <v>43964</v>
      </c>
      <c r="E50" s="200" t="s">
        <v>14291</v>
      </c>
      <c r="F50" s="37" t="s">
        <v>14074</v>
      </c>
      <c r="G50" s="34"/>
    </row>
    <row r="51" spans="1:7" ht="45">
      <c r="A51" s="373"/>
      <c r="B51" s="191">
        <v>6.01</v>
      </c>
      <c r="C51" s="179" t="s">
        <v>13371</v>
      </c>
      <c r="D51" s="192">
        <v>43970</v>
      </c>
      <c r="E51" s="200" t="s">
        <v>15309</v>
      </c>
      <c r="F51" s="200" t="s">
        <v>14074</v>
      </c>
      <c r="G51" s="34"/>
    </row>
    <row r="52" spans="1:7" ht="45">
      <c r="A52" s="373"/>
      <c r="B52" s="191">
        <v>6.1</v>
      </c>
      <c r="C52" s="179" t="s">
        <v>13371</v>
      </c>
      <c r="D52" s="192">
        <v>44314</v>
      </c>
      <c r="E52" s="200" t="s">
        <v>15314</v>
      </c>
      <c r="F52" s="200" t="s">
        <v>15319</v>
      </c>
      <c r="G52" s="34"/>
    </row>
    <row r="53" spans="1:7" ht="13.5" thickBot="1">
      <c r="A53" s="374"/>
      <c r="B53" s="375" t="str">
        <f ca="1">OFFSET(L!$C$1,MATCH("General"&amp;"Cpy",L!$A:$A,0)-1,SL,,)</f>
        <v>© 2021 Responsible Minerals Initiative. All rights reserved.</v>
      </c>
      <c r="C53" s="375"/>
      <c r="D53" s="375"/>
      <c r="E53" s="375"/>
      <c r="F53" s="37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6" t="str">
        <f ca="1">OFFSET(L!$C$1,MATCH("Definitions"&amp;ADDRESS(ROW(),COLUMN(),4),L!$A:$A,0)-1,SL,,)</f>
        <v>ITEM</v>
      </c>
      <c r="C2" s="166"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1313</v>
      </c>
    </row>
    <row r="10" spans="1:5" ht="45">
      <c r="A10" s="87"/>
      <c r="B10" s="74" t="str">
        <f ca="1">OFFSET(L!$C$1,MATCH("Definitions"&amp;ADDRESS(ROW(),COLUMN(),4),L!$A:$A,0)-1,SL,,)</f>
        <v>DRC</v>
      </c>
      <c r="C10" s="74" t="str">
        <f ca="1">OFFSET(L!$C$1,MATCH("Definitions"&amp;ADDRESS(ROW(),COLUMN(),4),L!$A:$A,0)-1,SL,,)</f>
        <v>Democratic Republic of Congo</v>
      </c>
      <c r="D10" s="386"/>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2021 Responsible Minerals Initiative. All rights reserved.</v>
      </c>
      <c r="C32" s="385"/>
      <c r="D32" s="386"/>
      <c r="E32" s="128"/>
    </row>
    <row r="33" spans="1:4" ht="13.5" thickBot="1">
      <c r="A33" s="88"/>
      <c r="B33" s="183"/>
      <c r="C33" s="183"/>
      <c r="D33" s="387"/>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4"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2"/>
      <c r="G3" s="432"/>
      <c r="H3" s="432"/>
      <c r="I3" s="182"/>
      <c r="J3" s="167" t="s">
        <v>15318</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15606</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496</v>
      </c>
      <c r="E9" s="435"/>
      <c r="F9" s="435"/>
      <c r="G9" s="43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 (*)</v>
      </c>
      <c r="C10" s="151"/>
      <c r="D10" s="429" t="s">
        <v>15617</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3" t="str">
        <f ca="1">IF(D9=Q9,OFFSET(L!$C$1,MATCH("Declaration"&amp;ADDRESS(ROW(),COLUMN(),4),L!$A:$A,0)-1,SL,,),"")</f>
        <v/>
      </c>
      <c r="E11" s="404"/>
      <c r="F11" s="404"/>
      <c r="G11" s="404"/>
      <c r="H11" s="404"/>
      <c r="I11" s="404"/>
      <c r="J11" s="40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15607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15608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15609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2" t="s">
        <v>15612</v>
      </c>
      <c r="E18" s="413"/>
      <c r="F18" s="413"/>
      <c r="G18" s="413"/>
      <c r="H18" s="413"/>
      <c r="I18" s="413"/>
      <c r="J18" s="41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t="s">
        <v>15613</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15614</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3"/>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6">
        <v>44412</v>
      </c>
      <c r="E22" s="44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8" t="s">
        <v>489</v>
      </c>
      <c r="E28" s="389"/>
      <c r="F28" s="15"/>
      <c r="G28" s="390"/>
      <c r="H28" s="391"/>
      <c r="I28" s="391"/>
      <c r="J28" s="39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t="s">
        <v>15615</v>
      </c>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8"/>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488</v>
      </c>
      <c r="E39" s="389"/>
      <c r="F39" s="58"/>
      <c r="G39" s="390" t="s">
        <v>15616</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8"/>
      <c r="E40" s="389"/>
      <c r="F40" s="58"/>
      <c r="G40" s="390"/>
      <c r="H40" s="391"/>
      <c r="I40" s="391"/>
      <c r="J40" s="39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488</v>
      </c>
      <c r="E45" s="389"/>
      <c r="F45" s="58"/>
      <c r="G45" s="390" t="s">
        <v>15616</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8"/>
      <c r="E46" s="389"/>
      <c r="F46" s="58"/>
      <c r="G46" s="390"/>
      <c r="H46" s="391"/>
      <c r="I46" s="391"/>
      <c r="J46" s="39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8"/>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9"/>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8" t="str">
        <f ca="1">D25</f>
        <v>Answer</v>
      </c>
      <c r="E61" s="408"/>
      <c r="F61" s="21"/>
      <c r="G61" s="55" t="str">
        <f ca="1">G25</f>
        <v>Comments</v>
      </c>
      <c r="H61" s="401"/>
      <c r="I61" s="401"/>
      <c r="J61" s="40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8"/>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01" t="str">
        <f>IF(Q75="(*)","Click here to enter smelter names","")</f>
        <v/>
      </c>
      <c r="I67" s="401"/>
      <c r="J67" s="40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8"/>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9"/>
      <c r="H76" s="399"/>
      <c r="I76" s="399"/>
      <c r="J76" s="39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15610</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15250</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7" t="s">
        <v>488</v>
      </c>
      <c r="E85" s="398"/>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9"/>
      <c r="H86" s="399"/>
      <c r="I86" s="399"/>
      <c r="J86" s="39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0"/>
      <c r="H88" s="400"/>
      <c r="I88" s="400"/>
      <c r="J88" s="40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14215</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6" t="str">
        <f>IF(OR($D$8="",$I$3=""),"","Click here to check required fields completion")</f>
        <v/>
      </c>
      <c r="C90" s="396"/>
      <c r="D90" s="396"/>
      <c r="E90" s="396"/>
      <c r="F90" s="396"/>
      <c r="G90" s="396"/>
      <c r="H90" s="396"/>
      <c r="I90" s="396"/>
      <c r="J90" s="39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4" t="str">
        <f ca="1">OFFSET(L!$C$1,MATCH("General"&amp;"Cpy",L!$A:$A,0)-1,SL,,)</f>
        <v>© 2021 Responsible Minerals Initiative. All rights reserved.</v>
      </c>
      <c r="B91" s="395"/>
      <c r="C91" s="395"/>
      <c r="D91" s="395"/>
      <c r="E91" s="395"/>
      <c r="F91" s="395"/>
      <c r="G91" s="395"/>
      <c r="H91" s="395"/>
      <c r="I91" s="395"/>
      <c r="J91" s="39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9" priority="63" stopIfTrue="1">
      <formula>AND(OR($D$26="No",AND($D$26="Yes",$D$32="No")),OR($D$27="No",AND($D$27="Yes",$D$33="No")),OR($D$28="No",AND($D$28="Yes",$D$34="No")),OR($D$29="No",AND($D$29="Yes",$D$35="No")))</formula>
    </cfRule>
    <cfRule type="expression" dxfId="118" priority="64" stopIfTrue="1">
      <formula>IF(D75="",TRUE)</formula>
    </cfRule>
  </conditionalFormatting>
  <conditionalFormatting sqref="G77:J77">
    <cfRule type="expression" dxfId="117" priority="35" stopIfTrue="1">
      <formula>IF(AND($D$77="Yes",$G$77=""),TRUE)</formula>
    </cfRule>
  </conditionalFormatting>
  <conditionalFormatting sqref="D26:E26">
    <cfRule type="expression" dxfId="116" priority="115" stopIfTrue="1">
      <formula>IF($D$26="",TRUE)</formula>
    </cfRule>
  </conditionalFormatting>
  <conditionalFormatting sqref="D27:E27">
    <cfRule type="expression" dxfId="115" priority="122" stopIfTrue="1">
      <formula>IF($D$27="",TRUE)</formula>
    </cfRule>
  </conditionalFormatting>
  <conditionalFormatting sqref="D28:E28">
    <cfRule type="expression" dxfId="114" priority="123" stopIfTrue="1">
      <formula>IF($D$28="",TRUE)</formula>
    </cfRule>
  </conditionalFormatting>
  <conditionalFormatting sqref="D29:E29">
    <cfRule type="expression" dxfId="113" priority="124" stopIfTrue="1">
      <formula>IF($D$29="",TRUE)</formula>
    </cfRule>
  </conditionalFormatting>
  <conditionalFormatting sqref="D8:J8">
    <cfRule type="expression" dxfId="112" priority="129" stopIfTrue="1">
      <formula>IF($D$8="",TRUE)</formula>
    </cfRule>
  </conditionalFormatting>
  <conditionalFormatting sqref="D9:G9">
    <cfRule type="expression" dxfId="111" priority="130" stopIfTrue="1">
      <formula>IF($D$9="",TRUE)</formula>
    </cfRule>
  </conditionalFormatting>
  <conditionalFormatting sqref="D15:J15">
    <cfRule type="expression" dxfId="110" priority="131" stopIfTrue="1">
      <formula>IF($D$15="",TRUE)</formula>
    </cfRule>
  </conditionalFormatting>
  <conditionalFormatting sqref="D16:J16">
    <cfRule type="expression" dxfId="109" priority="132" stopIfTrue="1">
      <formula>IF($D$16="",TRUE)</formula>
    </cfRule>
  </conditionalFormatting>
  <conditionalFormatting sqref="D17:J17">
    <cfRule type="expression" dxfId="108" priority="133" stopIfTrue="1">
      <formula>IF($D$17="",TRUE)</formula>
    </cfRule>
  </conditionalFormatting>
  <conditionalFormatting sqref="D18:J18">
    <cfRule type="expression" dxfId="107" priority="134" stopIfTrue="1">
      <formula>IF($D$18="",TRUE)</formula>
    </cfRule>
  </conditionalFormatting>
  <conditionalFormatting sqref="D22:E22">
    <cfRule type="expression" dxfId="106" priority="137" stopIfTrue="1">
      <formula>IF($D$22="",TRUE)</formula>
    </cfRule>
  </conditionalFormatting>
  <conditionalFormatting sqref="D10:J10">
    <cfRule type="expression" dxfId="105" priority="34" stopIfTrue="1">
      <formula>IF($D$9=$Q$9,TRUE)</formula>
    </cfRule>
    <cfRule type="expression" dxfId="104" priority="144" stopIfTrue="1">
      <formula>IF(AND($D$10="",$D$9=$R$9),TRUE)</formula>
    </cfRule>
  </conditionalFormatting>
  <conditionalFormatting sqref="D34:E34 D40:E40 D52:E52 D58:E58 D64:E64 D70:E70">
    <cfRule type="expression" dxfId="103" priority="27" stopIfTrue="1">
      <formula>$P$28=""</formula>
    </cfRule>
  </conditionalFormatting>
  <conditionalFormatting sqref="D35:E35 D41:E41 D53:E53 D59:E59 D65:E65 D71:E71">
    <cfRule type="expression" dxfId="102" priority="142" stopIfTrue="1">
      <formula>$P$29=""</formula>
    </cfRule>
  </conditionalFormatting>
  <conditionalFormatting sqref="D32:E32">
    <cfRule type="expression" dxfId="101" priority="120" stopIfTrue="1">
      <formula>$P$26=""</formula>
    </cfRule>
  </conditionalFormatting>
  <conditionalFormatting sqref="D32:E32">
    <cfRule type="expression" dxfId="100" priority="33" stopIfTrue="1">
      <formula>IF(AND(OR($D$26="Yes",$D$26=""),$D$32=""),1,0)</formula>
    </cfRule>
  </conditionalFormatting>
  <conditionalFormatting sqref="D38 D50 D56 D62 D68">
    <cfRule type="expression" dxfId="99" priority="29" stopIfTrue="1">
      <formula>$P$32=""</formula>
    </cfRule>
  </conditionalFormatting>
  <conditionalFormatting sqref="D39:E39 D51 D57 D63 D69">
    <cfRule type="expression" dxfId="98" priority="28" stopIfTrue="1">
      <formula>$P$33=""</formula>
    </cfRule>
  </conditionalFormatting>
  <conditionalFormatting sqref="D40 D52 D58 D64 D70">
    <cfRule type="expression" dxfId="97" priority="18" stopIfTrue="1">
      <formula>$P$34=""</formula>
    </cfRule>
    <cfRule type="expression" dxfId="96" priority="140" stopIfTrue="1">
      <formula>IF(AND(OR($D$28="Yes",$D$28=""),D40=""),1,0)</formula>
    </cfRule>
  </conditionalFormatting>
  <conditionalFormatting sqref="D41 D53 D59 D65 D71">
    <cfRule type="expression" dxfId="95" priority="26" stopIfTrue="1">
      <formula>$P$35=""</formula>
    </cfRule>
  </conditionalFormatting>
  <conditionalFormatting sqref="D38:E38 D50:E50 D56:E56 D62:E62 D68:E68">
    <cfRule type="expression" dxfId="94" priority="31" stopIfTrue="1">
      <formula>$P$26=""</formula>
    </cfRule>
    <cfRule type="expression" dxfId="93" priority="32" stopIfTrue="1">
      <formula>IF(AND(OR($D$26="Yes",$D$26=""),D38=""),1,0)</formula>
    </cfRule>
  </conditionalFormatting>
  <conditionalFormatting sqref="G85:J85">
    <cfRule type="expression" dxfId="92" priority="25" stopIfTrue="1">
      <formula>IF(AND($D$85="Yes, using other format (describe)",$G$85=""),TRUE)</formula>
    </cfRule>
  </conditionalFormatting>
  <conditionalFormatting sqref="D39:E39 D51:E51 D57:E57 D63:E63 D69:E69">
    <cfRule type="expression" dxfId="91" priority="138" stopIfTrue="1">
      <formula>$P$39=""</formula>
    </cfRule>
    <cfRule type="expression" dxfId="90" priority="139" stopIfTrue="1">
      <formula>IF(AND(OR($D$27="Yes",$D$27=""),D39=""),1,0)</formula>
    </cfRule>
  </conditionalFormatting>
  <conditionalFormatting sqref="D33:E33">
    <cfRule type="expression" dxfId="89" priority="20" stopIfTrue="1">
      <formula>IF(AND(OR($D$27="Yes",$D$27=""),$D$33=""),1,0)</formula>
    </cfRule>
    <cfRule type="expression" dxfId="88" priority="21" stopIfTrue="1">
      <formula>$P$27=""</formula>
    </cfRule>
  </conditionalFormatting>
  <conditionalFormatting sqref="D34:E34">
    <cfRule type="expression" dxfId="87" priority="141" stopIfTrue="1">
      <formula>IF(AND(OR($D$28="Yes",$D$28=""),$D$34=""),1,0)</formula>
    </cfRule>
  </conditionalFormatting>
  <conditionalFormatting sqref="D41:E41 D53:E53 D59:E59 D65:E65 D71:E71">
    <cfRule type="expression" dxfId="86" priority="143" stopIfTrue="1">
      <formula>IF(AND(OR($D$29="Yes",$D$29=""),D41=""),1,0)</formula>
    </cfRule>
  </conditionalFormatting>
  <conditionalFormatting sqref="D35:E35">
    <cfRule type="expression" dxfId="85" priority="17" stopIfTrue="1">
      <formula>IF(AND(OR($D$29="Yes",$D$29=""),$D$35=""),1,0)</formula>
    </cfRule>
  </conditionalFormatting>
  <conditionalFormatting sqref="D20:J20">
    <cfRule type="expression" dxfId="84" priority="13" stopIfTrue="1">
      <formula>IF($D$20="",TRUE)</formula>
    </cfRule>
  </conditionalFormatting>
  <conditionalFormatting sqref="D46:E46">
    <cfRule type="expression" dxfId="83" priority="3" stopIfTrue="1">
      <formula>$P$28=""</formula>
    </cfRule>
  </conditionalFormatting>
  <conditionalFormatting sqref="D47:E47">
    <cfRule type="expression" dxfId="82" priority="11" stopIfTrue="1">
      <formula>$P$29=""</formula>
    </cfRule>
  </conditionalFormatting>
  <conditionalFormatting sqref="D44">
    <cfRule type="expression" dxfId="81" priority="5" stopIfTrue="1">
      <formula>$P$32=""</formula>
    </cfRule>
  </conditionalFormatting>
  <conditionalFormatting sqref="D45">
    <cfRule type="expression" dxfId="80" priority="4" stopIfTrue="1">
      <formula>$P$33=""</formula>
    </cfRule>
  </conditionalFormatting>
  <conditionalFormatting sqref="D46">
    <cfRule type="expression" dxfId="79" priority="1" stopIfTrue="1">
      <formula>$P$34=""</formula>
    </cfRule>
    <cfRule type="expression" dxfId="78" priority="10" stopIfTrue="1">
      <formula>IF(AND(OR($D$28="Yes",$D$28=""),D46=""),1,0)</formula>
    </cfRule>
  </conditionalFormatting>
  <conditionalFormatting sqref="D47">
    <cfRule type="expression" dxfId="77" priority="2" stopIfTrue="1">
      <formula>$P$35=""</formula>
    </cfRule>
  </conditionalFormatting>
  <conditionalFormatting sqref="D44:E44">
    <cfRule type="expression" dxfId="76" priority="6" stopIfTrue="1">
      <formula>$P$26=""</formula>
    </cfRule>
    <cfRule type="expression" dxfId="75" priority="7" stopIfTrue="1">
      <formula>IF(AND(OR($D$26="Yes",$D$26=""),D44=""),1,0)</formula>
    </cfRule>
  </conditionalFormatting>
  <conditionalFormatting sqref="D45:E45">
    <cfRule type="expression" dxfId="74" priority="8" stopIfTrue="1">
      <formula>$P$39=""</formula>
    </cfRule>
    <cfRule type="expression" dxfId="73" priority="9" stopIfTrue="1">
      <formula>IF(AND(OR($D$27="Yes",$D$27=""),D45=""),1,0)</formula>
    </cfRule>
  </conditionalFormatting>
  <conditionalFormatting sqref="D47:E47">
    <cfRule type="expression" dxfId="72"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E8008-356B-4DAA-85D9-E09952DD75BC}"/>
    <hyperlink ref="D20" r:id="rId4" xr:uid="{CDA54815-DA08-40FB-A937-BAC3F51EEDEE}"/>
    <hyperlink ref="G77" r:id="rId5" xr:uid="{80DA0358-9ABC-49EF-87F8-4BACECA333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80" zoomScaleNormal="80" zoomScalePageLayoutView="55" workbookViewId="0">
      <pane ySplit="4" topLeftCell="A5" activePane="bottomLeft" state="frozen"/>
      <selection pane="bottomLeft" activeCell="H12" sqref="H1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3.9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354" t="s">
        <v>49</v>
      </c>
      <c r="D5" s="278"/>
      <c r="E5" s="215" t="s">
        <v>2463</v>
      </c>
      <c r="F5" s="215" t="s">
        <v>766</v>
      </c>
      <c r="G5" s="215" t="s">
        <v>13459</v>
      </c>
      <c r="H5" s="355">
        <v>0</v>
      </c>
      <c r="I5" s="356" t="s">
        <v>1773</v>
      </c>
      <c r="J5" s="356" t="s">
        <v>1749</v>
      </c>
      <c r="K5" s="357"/>
      <c r="L5" s="357"/>
      <c r="M5" s="357"/>
      <c r="N5" s="357"/>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384</v>
      </c>
      <c r="W5" s="271"/>
      <c r="X5" s="271">
        <f t="shared" ref="X5" si="1">IF(AND(C5="Smelter not listed",OR(LEN(D5)=0,LEN(E5)=0)),1,0)</f>
        <v>0</v>
      </c>
      <c r="Y5" s="271"/>
      <c r="Z5" s="271"/>
      <c r="AB5" s="273" t="str">
        <f t="shared" ref="AB5" si="2">B5&amp;C5</f>
        <v>TinAlpha</v>
      </c>
    </row>
    <row r="6" spans="1:34" s="272" customFormat="1" ht="20.100000000000001" customHeight="1">
      <c r="A6" s="324"/>
      <c r="B6" s="215" t="s">
        <v>1131</v>
      </c>
      <c r="C6" s="354" t="s">
        <v>1033</v>
      </c>
      <c r="D6" s="278"/>
      <c r="E6" s="215" t="s">
        <v>1096</v>
      </c>
      <c r="F6" s="215" t="s">
        <v>775</v>
      </c>
      <c r="G6" s="215" t="s">
        <v>13459</v>
      </c>
      <c r="H6" s="355">
        <v>0</v>
      </c>
      <c r="I6" s="356" t="s">
        <v>1797</v>
      </c>
      <c r="J6" s="356" t="s">
        <v>1683</v>
      </c>
      <c r="K6" s="357"/>
      <c r="L6" s="357"/>
      <c r="M6" s="357"/>
      <c r="N6" s="357"/>
      <c r="O6" s="268"/>
      <c r="P6" s="218"/>
      <c r="Q6" s="269"/>
      <c r="R6" s="215" t="str">
        <f ca="1">IF(ISERROR($V6),"",OFFSET('Smelter Look-up'!$C$4,$V6-4,0)&amp;"")</f>
        <v>Mineracao Taboca S.A.</v>
      </c>
      <c r="S6" s="222" t="str">
        <f t="shared" ref="S6:S33" ca="1" si="3">IF(B6="","",IF(ISERROR(MATCH($E6,CL,0)),"Unknown",INDIRECT("'C'!$A$"&amp;MATCH($E6,CL,0)+1)))</f>
        <v>BR</v>
      </c>
      <c r="T6" s="222" t="str">
        <f ca="1">IF(B6="","",IF(ISERROR(MATCH($J6,SorP!$B$1:$B$6230,0)),"",INDIRECT("'SorP'!$A$"&amp;MATCH($J6,SorP!$B$1:$B$6230,0))))</f>
        <v>BR-SP</v>
      </c>
      <c r="U6" s="238"/>
      <c r="V6" s="270">
        <f>IF(C6="",NA(),MATCH($B6&amp;$C6,'Smelter Look-up'!$J:$J,0))</f>
        <v>457</v>
      </c>
      <c r="W6" s="271"/>
      <c r="X6" s="271">
        <f t="shared" ref="X6:X33" si="4">IF(AND(C6="Smelter not listed",OR(LEN(D6)=0,LEN(E6)=0)),1,0)</f>
        <v>0</v>
      </c>
      <c r="Y6" s="271"/>
      <c r="Z6" s="271"/>
      <c r="AB6" s="273" t="str">
        <f t="shared" ref="AB6:AB33" si="5">B6&amp;C6</f>
        <v>TinMineração Taboca S.A.</v>
      </c>
    </row>
    <row r="7" spans="1:34" s="272" customFormat="1" ht="20.100000000000001" customHeight="1">
      <c r="A7" s="324"/>
      <c r="B7" s="215" t="s">
        <v>1131</v>
      </c>
      <c r="C7" s="354" t="s">
        <v>821</v>
      </c>
      <c r="D7" s="278"/>
      <c r="E7" s="215" t="s">
        <v>1115</v>
      </c>
      <c r="F7" s="215" t="s">
        <v>774</v>
      </c>
      <c r="G7" s="215" t="s">
        <v>13459</v>
      </c>
      <c r="H7" s="355">
        <v>0</v>
      </c>
      <c r="I7" s="356" t="s">
        <v>1794</v>
      </c>
      <c r="J7" s="356" t="s">
        <v>8868</v>
      </c>
      <c r="K7" s="357"/>
      <c r="L7" s="357"/>
      <c r="M7" s="357"/>
      <c r="N7" s="357"/>
      <c r="O7" s="268"/>
      <c r="P7" s="218"/>
      <c r="Q7" s="269"/>
      <c r="R7" s="215" t="str">
        <f ca="1">IF(ISERROR($V7),"",OFFSET('Smelter Look-up'!$C$4,$V7-4,0)&amp;"")</f>
        <v>Malaysia Smelting Corporation (MSC)</v>
      </c>
      <c r="S7" s="222" t="str">
        <f t="shared" ca="1" si="3"/>
        <v>MY</v>
      </c>
      <c r="T7" s="222" t="str">
        <f ca="1">IF(B7="","",IF(ISERROR(MATCH($J7,SorP!$B$1:$B$6230,0)),"",INDIRECT("'SorP'!$A$"&amp;MATCH($J7,SorP!$B$1:$B$6230,0))))</f>
        <v>MY-07</v>
      </c>
      <c r="U7" s="238"/>
      <c r="V7" s="270">
        <f>IF(C7="",NA(),MATCH($B7&amp;$C7,'Smelter Look-up'!$J:$J,0))</f>
        <v>449</v>
      </c>
      <c r="W7" s="271"/>
      <c r="X7" s="271">
        <f t="shared" si="4"/>
        <v>0</v>
      </c>
      <c r="Y7" s="271"/>
      <c r="Z7" s="271"/>
      <c r="AB7" s="273" t="str">
        <f t="shared" si="5"/>
        <v>TinMalaysia Smelting Corporation (MSC)</v>
      </c>
    </row>
    <row r="8" spans="1:34" s="272" customFormat="1" ht="20.100000000000001" customHeight="1">
      <c r="A8" s="324"/>
      <c r="B8" s="215" t="s">
        <v>1131</v>
      </c>
      <c r="C8" s="354" t="s">
        <v>1031</v>
      </c>
      <c r="D8" s="278"/>
      <c r="E8" s="215" t="s">
        <v>888</v>
      </c>
      <c r="F8" s="215" t="s">
        <v>788</v>
      </c>
      <c r="G8" s="215" t="s">
        <v>13459</v>
      </c>
      <c r="H8" s="355">
        <v>0</v>
      </c>
      <c r="I8" s="356" t="s">
        <v>1810</v>
      </c>
      <c r="J8" s="356" t="s">
        <v>1811</v>
      </c>
      <c r="K8" s="357"/>
      <c r="L8" s="357"/>
      <c r="M8" s="357"/>
      <c r="N8" s="357"/>
      <c r="O8" s="268"/>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si="4"/>
        <v>0</v>
      </c>
      <c r="Y8" s="271"/>
      <c r="Z8" s="271"/>
      <c r="AB8" s="273" t="str">
        <f t="shared" si="5"/>
        <v>TinThaisarco</v>
      </c>
    </row>
    <row r="9" spans="1:34" s="272" customFormat="1" ht="20.100000000000001" customHeight="1">
      <c r="A9" s="324"/>
      <c r="B9" s="215" t="s">
        <v>1131</v>
      </c>
      <c r="C9" s="354" t="s">
        <v>14026</v>
      </c>
      <c r="D9" s="278"/>
      <c r="E9" s="215" t="s">
        <v>1105</v>
      </c>
      <c r="F9" s="215" t="s">
        <v>804</v>
      </c>
      <c r="G9" s="215" t="s">
        <v>13459</v>
      </c>
      <c r="H9" s="355">
        <v>0</v>
      </c>
      <c r="I9" s="356" t="s">
        <v>1806</v>
      </c>
      <c r="J9" s="356" t="s">
        <v>6135</v>
      </c>
      <c r="K9" s="357"/>
      <c r="L9" s="357"/>
      <c r="M9" s="357"/>
      <c r="N9" s="357"/>
      <c r="O9" s="268"/>
      <c r="P9" s="218"/>
      <c r="Q9" s="269"/>
      <c r="R9" s="215" t="str">
        <f ca="1">IF(ISERROR($V9),"",OFFSET('Smelter Look-up'!$C$4,$V9-4,0)&amp;"")</f>
        <v>PT Timah Tbk Kundur</v>
      </c>
      <c r="S9" s="222" t="str">
        <f t="shared" ca="1" si="3"/>
        <v>ID</v>
      </c>
      <c r="T9" s="222" t="str">
        <f ca="1">IF(B9="","",IF(ISERROR(MATCH($J9,SorP!$B$1:$B$6230,0)),"",INDIRECT("'SorP'!$A$"&amp;MATCH($J9,SorP!$B$1:$B$6230,0))))</f>
        <v>ID-RI</v>
      </c>
      <c r="U9" s="238"/>
      <c r="V9" s="270">
        <f>IF(C9="",NA(),MATCH($B9&amp;$C9,'Smelter Look-up'!$J:$J,0))</f>
        <v>491</v>
      </c>
      <c r="W9" s="271"/>
      <c r="X9" s="271">
        <f t="shared" si="4"/>
        <v>0</v>
      </c>
      <c r="Y9" s="271"/>
      <c r="Z9" s="271"/>
      <c r="AB9" s="273" t="str">
        <f t="shared" si="5"/>
        <v>TinPT Timah Tbk Kundur</v>
      </c>
    </row>
    <row r="10" spans="1:34" s="272" customFormat="1" ht="20.100000000000001" customHeight="1">
      <c r="A10" s="324"/>
      <c r="B10" s="215" t="s">
        <v>1131</v>
      </c>
      <c r="C10" s="354" t="s">
        <v>14025</v>
      </c>
      <c r="D10" s="278"/>
      <c r="E10" s="215" t="s">
        <v>1105</v>
      </c>
      <c r="F10" s="215" t="s">
        <v>784</v>
      </c>
      <c r="G10" s="215" t="s">
        <v>13459</v>
      </c>
      <c r="H10" s="355">
        <v>0</v>
      </c>
      <c r="I10" s="356" t="s">
        <v>1808</v>
      </c>
      <c r="J10" s="356" t="s">
        <v>13066</v>
      </c>
      <c r="K10" s="357"/>
      <c r="L10" s="357"/>
      <c r="M10" s="357"/>
      <c r="N10" s="357"/>
      <c r="O10" s="268"/>
      <c r="P10" s="218"/>
      <c r="Q10" s="269"/>
      <c r="R10" s="215" t="str">
        <f ca="1">IF(ISERROR($V10),"",OFFSET('Smelter Look-up'!$C$4,$V10-4,0)&amp;"")</f>
        <v>PT Timah Tbk Mentok</v>
      </c>
      <c r="S10" s="222" t="str">
        <f t="shared" ca="1" si="3"/>
        <v>ID</v>
      </c>
      <c r="T10" s="222" t="str">
        <f ca="1">IF(B10="","",IF(ISERROR(MATCH($J10,SorP!$B$1:$B$6230,0)),"",INDIRECT("'SorP'!$A$"&amp;MATCH($J10,SorP!$B$1:$B$6230,0))))</f>
        <v>ID-BB</v>
      </c>
      <c r="U10" s="238"/>
      <c r="V10" s="270">
        <f>IF(C10="",NA(),MATCH($B10&amp;$C10,'Smelter Look-up'!$J:$J,0))</f>
        <v>492</v>
      </c>
      <c r="W10" s="271"/>
      <c r="X10" s="271">
        <f t="shared" si="4"/>
        <v>0</v>
      </c>
      <c r="Y10" s="271"/>
      <c r="Z10" s="271"/>
      <c r="AB10" s="273" t="str">
        <f t="shared" si="5"/>
        <v>TinPT Timah Tbk Mentok</v>
      </c>
    </row>
    <row r="11" spans="1:34" s="272" customFormat="1" ht="20.100000000000001" customHeight="1">
      <c r="A11" s="324"/>
      <c r="B11" s="215" t="s">
        <v>1131</v>
      </c>
      <c r="C11" s="354" t="s">
        <v>13149</v>
      </c>
      <c r="D11" s="278"/>
      <c r="E11" s="215" t="s">
        <v>1095</v>
      </c>
      <c r="F11" s="215" t="s">
        <v>1830</v>
      </c>
      <c r="G11" s="215" t="s">
        <v>13459</v>
      </c>
      <c r="H11" s="355">
        <v>0</v>
      </c>
      <c r="I11" s="356" t="s">
        <v>1831</v>
      </c>
      <c r="J11" s="356" t="s">
        <v>3190</v>
      </c>
      <c r="K11" s="357"/>
      <c r="L11" s="357"/>
      <c r="M11" s="357"/>
      <c r="N11" s="357"/>
      <c r="O11" s="268"/>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IF(C11="",NA(),MATCH($B11&amp;$C11,'Smelter Look-up'!$J:$J,0))</f>
        <v>454</v>
      </c>
      <c r="W11" s="271"/>
      <c r="X11" s="271">
        <f t="shared" si="4"/>
        <v>0</v>
      </c>
      <c r="Y11" s="271"/>
      <c r="Z11" s="271"/>
      <c r="AB11" s="273" t="str">
        <f t="shared" si="5"/>
        <v>TinMetallo Belgium N.V.</v>
      </c>
    </row>
    <row r="12" spans="1:34" s="272" customFormat="1" ht="20.100000000000001" customHeight="1">
      <c r="A12" s="324"/>
      <c r="B12" s="215" t="s">
        <v>1131</v>
      </c>
      <c r="C12" s="354" t="s">
        <v>50</v>
      </c>
      <c r="D12" s="278"/>
      <c r="E12" s="215" t="s">
        <v>1096</v>
      </c>
      <c r="F12" s="215" t="s">
        <v>789</v>
      </c>
      <c r="G12" s="215" t="s">
        <v>13459</v>
      </c>
      <c r="H12" s="355">
        <v>0</v>
      </c>
      <c r="I12" s="356" t="s">
        <v>1779</v>
      </c>
      <c r="J12" s="356" t="s">
        <v>1783</v>
      </c>
      <c r="K12" s="357"/>
      <c r="L12" s="357"/>
      <c r="M12" s="357"/>
      <c r="N12" s="357"/>
      <c r="O12" s="268"/>
      <c r="P12" s="218"/>
      <c r="Q12" s="269"/>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IF(C12="",NA(),MATCH($B12&amp;$C12,'Smelter Look-up'!$J:$J,0))</f>
        <v>513</v>
      </c>
      <c r="W12" s="271"/>
      <c r="X12" s="271">
        <f t="shared" si="4"/>
        <v>0</v>
      </c>
      <c r="Y12" s="271"/>
      <c r="Z12" s="271"/>
      <c r="AB12" s="273" t="str">
        <f t="shared" si="5"/>
        <v>TinWhite Solder Metalurgia e Mineração Ltda.</v>
      </c>
    </row>
    <row r="13" spans="1:34" s="272" customFormat="1" ht="20.100000000000001" customHeight="1">
      <c r="A13" s="324"/>
      <c r="B13" s="215" t="s">
        <v>1131</v>
      </c>
      <c r="C13" s="354" t="s">
        <v>1034</v>
      </c>
      <c r="D13" s="278"/>
      <c r="E13" s="215" t="s">
        <v>880</v>
      </c>
      <c r="F13" s="215" t="s">
        <v>776</v>
      </c>
      <c r="G13" s="215" t="s">
        <v>13459</v>
      </c>
      <c r="H13" s="355">
        <v>0</v>
      </c>
      <c r="I13" s="356" t="s">
        <v>1799</v>
      </c>
      <c r="J13" s="356" t="s">
        <v>9323</v>
      </c>
      <c r="K13" s="357"/>
      <c r="L13" s="357"/>
      <c r="M13" s="357"/>
      <c r="N13" s="357"/>
      <c r="O13" s="268"/>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324"/>
      <c r="B14" s="215" t="s">
        <v>1131</v>
      </c>
      <c r="C14" s="354" t="s">
        <v>13402</v>
      </c>
      <c r="D14" s="278"/>
      <c r="E14" s="215" t="s">
        <v>2463</v>
      </c>
      <c r="F14" s="215" t="s">
        <v>13403</v>
      </c>
      <c r="G14" s="215" t="s">
        <v>13459</v>
      </c>
      <c r="H14" s="355">
        <v>0</v>
      </c>
      <c r="I14" s="356" t="s">
        <v>13404</v>
      </c>
      <c r="J14" s="356" t="s">
        <v>1749</v>
      </c>
      <c r="K14" s="357"/>
      <c r="L14" s="357"/>
      <c r="M14" s="357"/>
      <c r="N14" s="357"/>
      <c r="O14" s="268"/>
      <c r="P14" s="218"/>
      <c r="Q14" s="269"/>
      <c r="R14" s="215" t="str">
        <f ca="1">IF(ISERROR($V14),"",OFFSET('Smelter Look-up'!$C$4,$V14-4,0)&amp;"")</f>
        <v>Tin Technology &amp; Refining</v>
      </c>
      <c r="S14" s="222" t="str">
        <f t="shared" ca="1" si="3"/>
        <v>US</v>
      </c>
      <c r="T14" s="222" t="str">
        <f ca="1">IF(B14="","",IF(ISERROR(MATCH($J14,SorP!$B$1:$B$6230,0)),"",INDIRECT("'SorP'!$A$"&amp;MATCH($J14,SorP!$B$1:$B$6230,0))))</f>
        <v>US-PA</v>
      </c>
      <c r="U14" s="238"/>
      <c r="V14" s="270">
        <f>IF(C14="",NA(),MATCH($B14&amp;$C14,'Smelter Look-up'!$J:$J,0))</f>
        <v>507</v>
      </c>
      <c r="W14" s="271"/>
      <c r="X14" s="271">
        <f t="shared" si="4"/>
        <v>0</v>
      </c>
      <c r="Y14" s="271"/>
      <c r="Z14" s="271"/>
      <c r="AB14" s="273" t="str">
        <f t="shared" si="5"/>
        <v>TinTin Technology &amp; Refining</v>
      </c>
    </row>
    <row r="15" spans="1:34" s="272" customFormat="1" ht="20.100000000000001" customHeight="1">
      <c r="A15" s="324"/>
      <c r="B15" s="215" t="s">
        <v>1131</v>
      </c>
      <c r="C15" s="354" t="s">
        <v>2173</v>
      </c>
      <c r="D15" s="278"/>
      <c r="E15" s="215" t="s">
        <v>1105</v>
      </c>
      <c r="F15" s="215" t="s">
        <v>783</v>
      </c>
      <c r="G15" s="215" t="s">
        <v>13459</v>
      </c>
      <c r="H15" s="355">
        <v>0</v>
      </c>
      <c r="I15" s="356" t="s">
        <v>1780</v>
      </c>
      <c r="J15" s="356" t="s">
        <v>13066</v>
      </c>
      <c r="K15" s="357"/>
      <c r="L15" s="357"/>
      <c r="M15" s="357"/>
      <c r="N15" s="357"/>
      <c r="O15" s="268"/>
      <c r="P15" s="218"/>
      <c r="Q15" s="269"/>
      <c r="R15" s="215" t="str">
        <f ca="1">IF(ISERROR($V15),"",OFFSET('Smelter Look-up'!$C$4,$V15-4,0)&amp;"")</f>
        <v>PT Refined Bangka Tin</v>
      </c>
      <c r="S15" s="222" t="str">
        <f t="shared" ca="1" si="3"/>
        <v>ID</v>
      </c>
      <c r="T15" s="222" t="str">
        <f ca="1">IF(B15="","",IF(ISERROR(MATCH($J15,SorP!$B$1:$B$6230,0)),"",INDIRECT("'SorP'!$A$"&amp;MATCH($J15,SorP!$B$1:$B$6230,0))))</f>
        <v>ID-BB</v>
      </c>
      <c r="U15" s="238"/>
      <c r="V15" s="270">
        <f>IF(C15="",NA(),MATCH($B15&amp;$C15,'Smelter Look-up'!$J:$J,0))</f>
        <v>487</v>
      </c>
      <c r="W15" s="271"/>
      <c r="X15" s="271">
        <f t="shared" si="4"/>
        <v>0</v>
      </c>
      <c r="Y15" s="271"/>
      <c r="Z15" s="271"/>
      <c r="AB15" s="273" t="str">
        <f t="shared" si="5"/>
        <v>TinPT Refined Bangka Tin</v>
      </c>
    </row>
    <row r="16" spans="1:34" s="272" customFormat="1" ht="20.100000000000001" customHeight="1">
      <c r="A16" s="324"/>
      <c r="B16" s="215" t="s">
        <v>1131</v>
      </c>
      <c r="C16" s="354" t="s">
        <v>14029</v>
      </c>
      <c r="D16" s="278"/>
      <c r="E16" s="215" t="s">
        <v>2461</v>
      </c>
      <c r="F16" s="215" t="s">
        <v>780</v>
      </c>
      <c r="G16" s="215" t="s">
        <v>13459</v>
      </c>
      <c r="H16" s="355">
        <v>0</v>
      </c>
      <c r="I16" s="356" t="s">
        <v>1782</v>
      </c>
      <c r="J16" s="356" t="s">
        <v>1782</v>
      </c>
      <c r="K16" s="357"/>
      <c r="L16" s="357"/>
      <c r="M16" s="357"/>
      <c r="N16" s="357"/>
      <c r="O16" s="268"/>
      <c r="P16" s="218"/>
      <c r="Q16" s="269"/>
      <c r="R16" s="215" t="str">
        <f ca="1">IF(ISERROR($V16),"",OFFSET('Smelter Look-up'!$C$4,$V16-4,0)&amp;"")</f>
        <v>Operaciones Metalurgicas S.A.</v>
      </c>
      <c r="S16" s="222" t="str">
        <f t="shared" ca="1" si="3"/>
        <v>BO</v>
      </c>
      <c r="T16" s="222" t="str">
        <f ca="1">IF(B16="","",IF(ISERROR(MATCH($J16,SorP!$B$1:$B$6230,0)),"",INDIRECT("'SorP'!$A$"&amp;MATCH($J16,SorP!$B$1:$B$6230,0))))</f>
        <v>BO-O</v>
      </c>
      <c r="U16" s="238"/>
      <c r="V16" s="270">
        <f>IF(C16="",NA(),MATCH($B16&amp;$C16,'Smelter Look-up'!$J:$J,0))</f>
        <v>471</v>
      </c>
      <c r="W16" s="271"/>
      <c r="X16" s="271">
        <f t="shared" si="4"/>
        <v>0</v>
      </c>
      <c r="Y16" s="271"/>
      <c r="Z16" s="271"/>
      <c r="AB16" s="273" t="str">
        <f t="shared" si="5"/>
        <v>TinOperaciones Metalurgicas S.A.</v>
      </c>
    </row>
    <row r="17" spans="1:28" s="272" customFormat="1" ht="20.100000000000001" customHeight="1">
      <c r="A17" s="324"/>
      <c r="B17" s="215" t="s">
        <v>1131</v>
      </c>
      <c r="C17" s="354" t="s">
        <v>815</v>
      </c>
      <c r="D17" s="278"/>
      <c r="E17" s="215" t="s">
        <v>882</v>
      </c>
      <c r="F17" s="215" t="s">
        <v>769</v>
      </c>
      <c r="G17" s="215" t="s">
        <v>13459</v>
      </c>
      <c r="H17" s="355">
        <v>0</v>
      </c>
      <c r="I17" s="356" t="s">
        <v>1785</v>
      </c>
      <c r="J17" s="356" t="s">
        <v>9711</v>
      </c>
      <c r="K17" s="357"/>
      <c r="L17" s="357"/>
      <c r="M17" s="357"/>
      <c r="N17" s="357"/>
      <c r="O17" s="268"/>
      <c r="P17" s="218"/>
      <c r="Q17" s="269"/>
      <c r="R17" s="215" t="str">
        <f ca="1">IF(ISERROR($V17),"",OFFSET('Smelter Look-up'!$C$4,$V17-4,0)&amp;"")</f>
        <v>Fenix Metals</v>
      </c>
      <c r="S17" s="222" t="str">
        <f t="shared" ca="1" si="3"/>
        <v>PL</v>
      </c>
      <c r="T17" s="222" t="str">
        <f ca="1">IF(B17="","",IF(ISERROR(MATCH($J17,SorP!$B$1:$B$6230,0)),"",INDIRECT("'SorP'!$A$"&amp;MATCH($J17,SorP!$B$1:$B$6230,0))))</f>
        <v>PL-18</v>
      </c>
      <c r="U17" s="238"/>
      <c r="V17" s="270">
        <f>IF(C17="",NA(),MATCH($B17&amp;$C17,'Smelter Look-up'!$J:$J,0))</f>
        <v>421</v>
      </c>
      <c r="W17" s="271"/>
      <c r="X17" s="271">
        <f t="shared" si="4"/>
        <v>0</v>
      </c>
      <c r="Y17" s="271"/>
      <c r="Z17" s="271"/>
      <c r="AB17" s="273" t="str">
        <f t="shared" si="5"/>
        <v>TinFenix Metals</v>
      </c>
    </row>
    <row r="18" spans="1:28" s="272" customFormat="1" ht="20.100000000000001" customHeight="1">
      <c r="A18" s="214"/>
      <c r="B18" s="215" t="s">
        <v>1131</v>
      </c>
      <c r="C18" s="354" t="s">
        <v>2183</v>
      </c>
      <c r="D18" s="278"/>
      <c r="E18" s="215" t="s">
        <v>1100</v>
      </c>
      <c r="F18" s="215" t="s">
        <v>790</v>
      </c>
      <c r="G18" s="215" t="s">
        <v>13459</v>
      </c>
      <c r="H18" s="355">
        <v>0</v>
      </c>
      <c r="I18" s="356" t="s">
        <v>2477</v>
      </c>
      <c r="J18" s="356" t="s">
        <v>13851</v>
      </c>
      <c r="K18" s="357"/>
      <c r="L18" s="357"/>
      <c r="M18" s="357"/>
      <c r="N18" s="357"/>
      <c r="O18" s="268"/>
      <c r="P18" s="218"/>
      <c r="Q18" s="269"/>
      <c r="R18" s="215" t="str">
        <f ca="1">IF(ISERROR($V18),"",OFFSET('Smelter Look-up'!$C$4,$V18-4,0)&amp;"")</f>
        <v>Yunnan Chengfeng Non-ferrous Metals Co., Ltd.</v>
      </c>
      <c r="S18" s="222" t="str">
        <f t="shared" ca="1" si="3"/>
        <v>CN</v>
      </c>
      <c r="T18" s="222" t="str">
        <f ca="1">IF(B18="","",IF(ISERROR(MATCH($J18,SorP!$B$1:$B$6230,0)),"",INDIRECT("'SorP'!$A$"&amp;MATCH($J18,SorP!$B$1:$B$6230,0))))</f>
        <v>CN-YN</v>
      </c>
      <c r="U18" s="238"/>
      <c r="V18" s="270">
        <f>IF(C18="",NA(),MATCH($B18&amp;$C18,'Smelter Look-up'!$J:$J,0))</f>
        <v>520</v>
      </c>
      <c r="W18" s="271"/>
      <c r="X18" s="271">
        <f t="shared" si="4"/>
        <v>0</v>
      </c>
      <c r="Y18" s="271"/>
      <c r="Z18" s="271"/>
      <c r="AB18" s="273" t="str">
        <f t="shared" si="5"/>
        <v>TinYunnan Chengfeng Non-ferrous Metals Co., Ltd.</v>
      </c>
    </row>
    <row r="19" spans="1:28" s="272" customFormat="1" ht="25.5">
      <c r="A19" s="214"/>
      <c r="B19" s="215" t="s">
        <v>1131</v>
      </c>
      <c r="C19" s="354" t="s">
        <v>785</v>
      </c>
      <c r="D19" s="278"/>
      <c r="E19" s="215" t="s">
        <v>2462</v>
      </c>
      <c r="F19" s="215" t="s">
        <v>786</v>
      </c>
      <c r="G19" s="215" t="s">
        <v>13459</v>
      </c>
      <c r="H19" s="355">
        <v>0</v>
      </c>
      <c r="I19" s="356" t="s">
        <v>14059</v>
      </c>
      <c r="J19" s="356" t="s">
        <v>1711</v>
      </c>
      <c r="K19" s="357"/>
      <c r="L19" s="357"/>
      <c r="M19" s="357"/>
      <c r="N19" s="357"/>
      <c r="O19" s="268"/>
      <c r="P19" s="218"/>
      <c r="Q19" s="269"/>
      <c r="R19" s="215" t="str">
        <f ca="1">IF(ISERROR($V19),"",OFFSET('Smelter Look-up'!$C$4,$V19-4,0)&amp;"")</f>
        <v>Rui Da Hung</v>
      </c>
      <c r="S19" s="222" t="str">
        <f t="shared" ca="1" si="3"/>
        <v>TW</v>
      </c>
      <c r="T19" s="222" t="str">
        <f ca="1">IF(B19="","",IF(ISERROR(MATCH($J19,SorP!$B$1:$B$6230,0)),"",INDIRECT("'SorP'!$A$"&amp;MATCH($J19,SorP!$B$1:$B$6230,0))))</f>
        <v>TW-TAO</v>
      </c>
      <c r="U19" s="238"/>
      <c r="V19" s="270">
        <f>IF(C19="",NA(),MATCH($B19&amp;$C19,'Smelter Look-up'!$J:$J,0))</f>
        <v>497</v>
      </c>
      <c r="W19" s="271"/>
      <c r="X19" s="271">
        <f t="shared" si="4"/>
        <v>0</v>
      </c>
      <c r="Y19" s="271"/>
      <c r="Z19" s="271"/>
      <c r="AB19" s="273" t="str">
        <f t="shared" si="5"/>
        <v>TinRui Da Hung</v>
      </c>
    </row>
    <row r="20" spans="1:28" s="272" customFormat="1" ht="51">
      <c r="A20" s="214"/>
      <c r="B20" s="215" t="s">
        <v>1131</v>
      </c>
      <c r="C20" s="354" t="s">
        <v>2165</v>
      </c>
      <c r="D20" s="278"/>
      <c r="E20" s="215" t="s">
        <v>2463</v>
      </c>
      <c r="F20" s="215" t="s">
        <v>1795</v>
      </c>
      <c r="G20" s="215" t="s">
        <v>13459</v>
      </c>
      <c r="H20" s="355">
        <v>0</v>
      </c>
      <c r="I20" s="356" t="s">
        <v>1796</v>
      </c>
      <c r="J20" s="356" t="s">
        <v>1642</v>
      </c>
      <c r="K20" s="357"/>
      <c r="L20" s="357"/>
      <c r="M20" s="357"/>
      <c r="N20" s="357"/>
      <c r="O20" s="268"/>
      <c r="P20" s="218"/>
      <c r="Q20" s="269"/>
      <c r="R20" s="215" t="str">
        <f ca="1">IF(ISERROR($V20),"",OFFSET('Smelter Look-up'!$C$4,$V20-4,0)&amp;"")</f>
        <v>Metallic Resources, Inc.</v>
      </c>
      <c r="S20" s="222" t="str">
        <f t="shared" ca="1" si="3"/>
        <v>US</v>
      </c>
      <c r="T20" s="222" t="str">
        <f ca="1">IF(B20="","",IF(ISERROR(MATCH($J20,SorP!$B$1:$B$6230,0)),"",INDIRECT("'SorP'!$A$"&amp;MATCH($J20,SorP!$B$1:$B$6230,0))))</f>
        <v>US-OH</v>
      </c>
      <c r="U20" s="238"/>
      <c r="V20" s="270">
        <f>IF(C20="",NA(),MATCH($B20&amp;$C20,'Smelter Look-up'!$J:$J,0))</f>
        <v>453</v>
      </c>
      <c r="W20" s="271"/>
      <c r="X20" s="271">
        <f t="shared" si="4"/>
        <v>0</v>
      </c>
      <c r="Y20" s="271"/>
      <c r="Z20" s="271"/>
      <c r="AB20" s="273" t="str">
        <f t="shared" si="5"/>
        <v>TinMetallic Resources, Inc.</v>
      </c>
    </row>
    <row r="21" spans="1:28" s="272" customFormat="1" ht="63.75">
      <c r="A21" s="214"/>
      <c r="B21" s="215" t="s">
        <v>1131</v>
      </c>
      <c r="C21" s="354" t="s">
        <v>14027</v>
      </c>
      <c r="D21" s="278"/>
      <c r="E21" s="215" t="s">
        <v>1100</v>
      </c>
      <c r="F21" s="215" t="s">
        <v>14028</v>
      </c>
      <c r="G21" s="215" t="s">
        <v>13459</v>
      </c>
      <c r="H21" s="355">
        <v>0</v>
      </c>
      <c r="I21" s="356" t="s">
        <v>14066</v>
      </c>
      <c r="J21" s="356" t="s">
        <v>13840</v>
      </c>
      <c r="K21" s="357"/>
      <c r="L21" s="357"/>
      <c r="M21" s="357"/>
      <c r="N21" s="357"/>
      <c r="O21" s="268"/>
      <c r="P21" s="218"/>
      <c r="Q21" s="269"/>
      <c r="R21" s="215" t="str">
        <f ca="1">IF(ISERROR($V21),"",OFFSET('Smelter Look-up'!$C$4,$V21-4,0)&amp;"")</f>
        <v>Ma'anshan Weitai Tin Co., Ltd.</v>
      </c>
      <c r="S21" s="222" t="str">
        <f t="shared" ca="1" si="3"/>
        <v>CN</v>
      </c>
      <c r="T21" s="222" t="str">
        <f ca="1">IF(B21="","",IF(ISERROR(MATCH($J21,SorP!$B$1:$B$6230,0)),"",INDIRECT("'SorP'!$A$"&amp;MATCH($J21,SorP!$B$1:$B$6230,0))))</f>
        <v>CN-AH</v>
      </c>
      <c r="U21" s="238"/>
      <c r="V21" s="270">
        <f>IF(C21="",NA(),MATCH($B21&amp;$C21,'Smelter Look-up'!$J:$J,0))</f>
        <v>447</v>
      </c>
      <c r="W21" s="271"/>
      <c r="X21" s="271">
        <f t="shared" si="4"/>
        <v>0</v>
      </c>
      <c r="Y21" s="271"/>
      <c r="Z21" s="271"/>
      <c r="AB21" s="273" t="str">
        <f t="shared" si="5"/>
        <v>TinMa'anshan Weitai Tin Co., Ltd.</v>
      </c>
    </row>
    <row r="22" spans="1:28" s="272" customFormat="1" ht="63.75">
      <c r="A22" s="214"/>
      <c r="B22" s="215" t="s">
        <v>1131</v>
      </c>
      <c r="C22" s="354" t="s">
        <v>844</v>
      </c>
      <c r="D22" s="278"/>
      <c r="E22" s="215" t="s">
        <v>1105</v>
      </c>
      <c r="F22" s="215" t="s">
        <v>781</v>
      </c>
      <c r="G22" s="215" t="s">
        <v>13459</v>
      </c>
      <c r="H22" s="355">
        <v>0</v>
      </c>
      <c r="I22" s="356" t="s">
        <v>1780</v>
      </c>
      <c r="J22" s="356" t="s">
        <v>13066</v>
      </c>
      <c r="K22" s="357"/>
      <c r="L22" s="357"/>
      <c r="M22" s="357"/>
      <c r="N22" s="357"/>
      <c r="O22" s="268"/>
      <c r="P22" s="218"/>
      <c r="Q22" s="269"/>
      <c r="R22" s="215" t="str">
        <f ca="1">IF(ISERROR($V22),"",OFFSET('Smelter Look-up'!$C$4,$V22-4,0)&amp;"")</f>
        <v>PT Artha Cipta Langgeng</v>
      </c>
      <c r="S22" s="222" t="str">
        <f t="shared" ca="1" si="3"/>
        <v>ID</v>
      </c>
      <c r="T22" s="222" t="str">
        <f ca="1">IF(B22="","",IF(ISERROR(MATCH($J22,SorP!$B$1:$B$6230,0)),"",INDIRECT("'SorP'!$A$"&amp;MATCH($J22,SorP!$B$1:$B$6230,0))))</f>
        <v>ID-BB</v>
      </c>
      <c r="U22" s="238"/>
      <c r="V22" s="270">
        <f>IF(C22="",NA(),MATCH($B22&amp;$C22,'Smelter Look-up'!$J:$J,0))</f>
        <v>476</v>
      </c>
      <c r="W22" s="271"/>
      <c r="X22" s="271">
        <f t="shared" si="4"/>
        <v>0</v>
      </c>
      <c r="Y22" s="271"/>
      <c r="Z22" s="271"/>
      <c r="AB22" s="273" t="str">
        <f t="shared" si="5"/>
        <v>TinPT Artha Cipta Langgeng</v>
      </c>
    </row>
    <row r="23" spans="1:28" s="272" customFormat="1" ht="51">
      <c r="A23" s="214"/>
      <c r="B23" s="215" t="s">
        <v>1131</v>
      </c>
      <c r="C23" s="354" t="s">
        <v>627</v>
      </c>
      <c r="D23" s="278"/>
      <c r="E23" s="215" t="s">
        <v>1105</v>
      </c>
      <c r="F23" s="215" t="s">
        <v>782</v>
      </c>
      <c r="G23" s="215" t="s">
        <v>13459</v>
      </c>
      <c r="H23" s="355">
        <v>0</v>
      </c>
      <c r="I23" s="356" t="s">
        <v>1780</v>
      </c>
      <c r="J23" s="356" t="s">
        <v>13066</v>
      </c>
      <c r="K23" s="357"/>
      <c r="L23" s="357"/>
      <c r="M23" s="357"/>
      <c r="N23" s="357"/>
      <c r="O23" s="268"/>
      <c r="P23" s="218"/>
      <c r="Q23" s="269"/>
      <c r="R23" s="215" t="str">
        <f ca="1">IF(ISERROR($V23),"",OFFSET('Smelter Look-up'!$C$4,$V23-4,0)&amp;"")</f>
        <v>PT Mitra Stania Prima</v>
      </c>
      <c r="S23" s="222" t="str">
        <f t="shared" ca="1" si="3"/>
        <v>ID</v>
      </c>
      <c r="T23" s="222" t="str">
        <f ca="1">IF(B23="","",IF(ISERROR(MATCH($J23,SorP!$B$1:$B$6230,0)),"",INDIRECT("'SorP'!$A$"&amp;MATCH($J23,SorP!$B$1:$B$6230,0))))</f>
        <v>ID-BB</v>
      </c>
      <c r="U23" s="238"/>
      <c r="V23" s="270">
        <f>IF(C23="",NA(),MATCH($B23&amp;$C23,'Smelter Look-up'!$J:$J,0))</f>
        <v>482</v>
      </c>
      <c r="W23" s="271"/>
      <c r="X23" s="271">
        <f t="shared" si="4"/>
        <v>0</v>
      </c>
      <c r="Y23" s="271"/>
      <c r="Z23" s="271"/>
      <c r="AB23" s="273" t="str">
        <f t="shared" si="5"/>
        <v>TinPT Mitra Stania Prima</v>
      </c>
    </row>
    <row r="24" spans="1:28" s="272" customFormat="1" ht="63.75">
      <c r="A24" s="214"/>
      <c r="B24" s="215" t="s">
        <v>1131</v>
      </c>
      <c r="C24" s="354" t="s">
        <v>1403</v>
      </c>
      <c r="D24" s="278"/>
      <c r="E24" s="215" t="s">
        <v>1105</v>
      </c>
      <c r="F24" s="215" t="s">
        <v>1404</v>
      </c>
      <c r="G24" s="215" t="s">
        <v>13459</v>
      </c>
      <c r="H24" s="355">
        <v>0</v>
      </c>
      <c r="I24" s="356" t="s">
        <v>1780</v>
      </c>
      <c r="J24" s="356" t="s">
        <v>13066</v>
      </c>
      <c r="K24" s="357"/>
      <c r="L24" s="357"/>
      <c r="M24" s="357"/>
      <c r="N24" s="357"/>
      <c r="O24" s="268"/>
      <c r="P24" s="218"/>
      <c r="Q24" s="269"/>
      <c r="R24" s="215" t="str">
        <f ca="1">IF(ISERROR($V24),"",OFFSET('Smelter Look-up'!$C$4,$V24-4,0)&amp;"")</f>
        <v>PT ATD Makmur Mandiri Jaya</v>
      </c>
      <c r="S24" s="222" t="str">
        <f t="shared" ca="1" si="3"/>
        <v>ID</v>
      </c>
      <c r="T24" s="222" t="str">
        <f ca="1">IF(B24="","",IF(ISERROR(MATCH($J24,SorP!$B$1:$B$6230,0)),"",INDIRECT("'SorP'!$A$"&amp;MATCH($J24,SorP!$B$1:$B$6230,0))))</f>
        <v>ID-BB</v>
      </c>
      <c r="U24" s="238"/>
      <c r="V24" s="270">
        <f>IF(C24="",NA(),MATCH($B24&amp;$C24,'Smelter Look-up'!$J:$J,0))</f>
        <v>477</v>
      </c>
      <c r="W24" s="271"/>
      <c r="X24" s="271">
        <f t="shared" si="4"/>
        <v>0</v>
      </c>
      <c r="Y24" s="271"/>
      <c r="Z24" s="271"/>
      <c r="AB24" s="273" t="str">
        <f t="shared" si="5"/>
        <v>TinPT ATD Makmur Mandiri Jaya</v>
      </c>
    </row>
    <row r="25" spans="1:28" s="272" customFormat="1" ht="102">
      <c r="A25" s="214"/>
      <c r="B25" s="215" t="s">
        <v>1131</v>
      </c>
      <c r="C25" s="354" t="s">
        <v>2562</v>
      </c>
      <c r="D25" s="278"/>
      <c r="E25" s="215" t="s">
        <v>1100</v>
      </c>
      <c r="F25" s="215" t="s">
        <v>2563</v>
      </c>
      <c r="G25" s="215" t="s">
        <v>13459</v>
      </c>
      <c r="H25" s="355">
        <v>0</v>
      </c>
      <c r="I25" s="356" t="s">
        <v>1839</v>
      </c>
      <c r="J25" s="356" t="s">
        <v>13847</v>
      </c>
      <c r="K25" s="357"/>
      <c r="L25" s="357"/>
      <c r="M25" s="357"/>
      <c r="N25" s="357"/>
      <c r="O25" s="268"/>
      <c r="P25" s="218"/>
      <c r="Q25" s="269"/>
      <c r="R25" s="215" t="str">
        <f ca="1">IF(ISERROR($V25),"",OFFSET('Smelter Look-up'!$C$4,$V25-4,0)&amp;"")</f>
        <v>Guangdong Hanhe Non-Ferrous Metal Co., Ltd.</v>
      </c>
      <c r="S25" s="222" t="str">
        <f t="shared" ca="1" si="3"/>
        <v>CN</v>
      </c>
      <c r="T25" s="222" t="str">
        <f ca="1">IF(B25="","",IF(ISERROR(MATCH($J25,SorP!$B$1:$B$6230,0)),"",INDIRECT("'SorP'!$A$"&amp;MATCH($J25,SorP!$B$1:$B$6230,0))))</f>
        <v>CN-GD</v>
      </c>
      <c r="U25" s="238"/>
      <c r="V25" s="270">
        <f>IF(C25="",NA(),MATCH($B25&amp;$C25,'Smelter Look-up'!$J:$J,0))</f>
        <v>434</v>
      </c>
      <c r="W25" s="271"/>
      <c r="X25" s="271">
        <f t="shared" si="4"/>
        <v>0</v>
      </c>
      <c r="Y25" s="271"/>
      <c r="Z25" s="271"/>
      <c r="AB25" s="273" t="str">
        <f t="shared" si="5"/>
        <v>TinGuangdong Hanhe Non-Ferrous Metal Co., Ltd.</v>
      </c>
    </row>
    <row r="26" spans="1:28" s="272" customFormat="1" ht="63.75">
      <c r="A26" s="214"/>
      <c r="B26" s="215" t="s">
        <v>1131</v>
      </c>
      <c r="C26" s="354" t="s">
        <v>1327</v>
      </c>
      <c r="D26" s="278"/>
      <c r="E26" s="215" t="s">
        <v>1100</v>
      </c>
      <c r="F26" s="215" t="s">
        <v>773</v>
      </c>
      <c r="G26" s="215" t="s">
        <v>13459</v>
      </c>
      <c r="H26" s="355">
        <v>0</v>
      </c>
      <c r="I26" s="356" t="s">
        <v>1789</v>
      </c>
      <c r="J26" s="356" t="s">
        <v>13826</v>
      </c>
      <c r="K26" s="357"/>
      <c r="L26" s="357"/>
      <c r="M26" s="357"/>
      <c r="N26" s="357"/>
      <c r="O26" s="268"/>
      <c r="P26" s="218"/>
      <c r="Q26" s="269"/>
      <c r="R26" s="215" t="str">
        <f ca="1">IF(ISERROR($V26),"",OFFSET('Smelter Look-up'!$C$4,$V26-4,0)&amp;"")</f>
        <v>China Tin Group Co., Ltd.</v>
      </c>
      <c r="S26" s="222" t="str">
        <f t="shared" ca="1" si="3"/>
        <v>CN</v>
      </c>
      <c r="T26" s="222" t="str">
        <f ca="1">IF(B26="","",IF(ISERROR(MATCH($J26,SorP!$B$1:$B$6230,0)),"",INDIRECT("'SorP'!$A$"&amp;MATCH($J26,SorP!$B$1:$B$6230,0))))</f>
        <v>CN-GX</v>
      </c>
      <c r="U26" s="238"/>
      <c r="V26" s="270">
        <f>IF(C26="",NA(),MATCH($B26&amp;$C26,'Smelter Look-up'!$J:$J,0))</f>
        <v>395</v>
      </c>
      <c r="W26" s="271"/>
      <c r="X26" s="271">
        <f t="shared" si="4"/>
        <v>0</v>
      </c>
      <c r="Y26" s="271"/>
      <c r="Z26" s="271"/>
      <c r="AB26" s="273" t="str">
        <f t="shared" si="5"/>
        <v>TinChina Tin Group Co., Ltd.</v>
      </c>
    </row>
    <row r="27" spans="1:28" s="272" customFormat="1" ht="89.25">
      <c r="A27" s="214"/>
      <c r="B27" s="215" t="s">
        <v>1131</v>
      </c>
      <c r="C27" s="354" t="s">
        <v>1427</v>
      </c>
      <c r="D27" s="278"/>
      <c r="E27" s="215" t="s">
        <v>1100</v>
      </c>
      <c r="F27" s="215" t="s">
        <v>772</v>
      </c>
      <c r="G27" s="215" t="s">
        <v>13459</v>
      </c>
      <c r="H27" s="355">
        <v>0</v>
      </c>
      <c r="I27" s="356" t="s">
        <v>2477</v>
      </c>
      <c r="J27" s="356" t="s">
        <v>13851</v>
      </c>
      <c r="K27" s="357"/>
      <c r="L27" s="357"/>
      <c r="M27" s="357"/>
      <c r="N27" s="357"/>
      <c r="O27" s="268"/>
      <c r="P27" s="218"/>
      <c r="Q27" s="269"/>
      <c r="R27" s="215" t="str">
        <f ca="1">IF(ISERROR($V27),"",OFFSET('Smelter Look-up'!$C$4,$V27-4,0)&amp;"")</f>
        <v>Gejiu Kai Meng Industry and Trade LLC</v>
      </c>
      <c r="S27" s="222" t="str">
        <f t="shared" ca="1" si="3"/>
        <v>CN</v>
      </c>
      <c r="T27" s="222" t="str">
        <f ca="1">IF(B27="","",IF(ISERROR(MATCH($J27,SorP!$B$1:$B$6230,0)),"",INDIRECT("'SorP'!$A$"&amp;MATCH($J27,SorP!$B$1:$B$6230,0))))</f>
        <v>CN-YN</v>
      </c>
      <c r="U27" s="238"/>
      <c r="V27" s="270">
        <f>IF(C27="",NA(),MATCH($B27&amp;$C27,'Smelter Look-up'!$J:$J,0))</f>
        <v>427</v>
      </c>
      <c r="W27" s="271"/>
      <c r="X27" s="271">
        <f t="shared" si="4"/>
        <v>0</v>
      </c>
      <c r="Y27" s="271"/>
      <c r="Z27" s="271"/>
      <c r="AB27" s="273" t="str">
        <f t="shared" si="5"/>
        <v>TinGejiu Kai Meng Industry and Trade LLC</v>
      </c>
    </row>
    <row r="28" spans="1:28" s="272" customFormat="1" ht="89.25">
      <c r="A28" s="214"/>
      <c r="B28" s="215" t="s">
        <v>1131</v>
      </c>
      <c r="C28" s="354" t="s">
        <v>2160</v>
      </c>
      <c r="D28" s="278"/>
      <c r="E28" s="215" t="s">
        <v>1100</v>
      </c>
      <c r="F28" s="215" t="s">
        <v>770</v>
      </c>
      <c r="G28" s="215" t="s">
        <v>13459</v>
      </c>
      <c r="H28" s="355">
        <v>0</v>
      </c>
      <c r="I28" s="356" t="s">
        <v>2477</v>
      </c>
      <c r="J28" s="356" t="s">
        <v>13851</v>
      </c>
      <c r="K28" s="357"/>
      <c r="L28" s="357"/>
      <c r="M28" s="357"/>
      <c r="N28" s="357"/>
      <c r="O28" s="268"/>
      <c r="P28" s="218"/>
      <c r="Q28" s="269"/>
      <c r="R28" s="215" t="str">
        <f ca="1">IF(ISERROR($V28),"",OFFSET('Smelter Look-up'!$C$4,$V28-4,0)&amp;"")</f>
        <v>Gejiu Non-Ferrous Metal Processing Co., Ltd.</v>
      </c>
      <c r="S28" s="222" t="str">
        <f t="shared" ca="1" si="3"/>
        <v>CN</v>
      </c>
      <c r="T28" s="222" t="str">
        <f ca="1">IF(B28="","",IF(ISERROR(MATCH($J28,SorP!$B$1:$B$6230,0)),"",INDIRECT("'SorP'!$A$"&amp;MATCH($J28,SorP!$B$1:$B$6230,0))))</f>
        <v>CN-YN</v>
      </c>
      <c r="U28" s="238"/>
      <c r="V28" s="270">
        <f>IF(C28="",NA(),MATCH($B28&amp;$C28,'Smelter Look-up'!$J:$J,0))</f>
        <v>428</v>
      </c>
      <c r="W28" s="271"/>
      <c r="X28" s="271">
        <f t="shared" si="4"/>
        <v>0</v>
      </c>
      <c r="Y28" s="271"/>
      <c r="Z28" s="271"/>
      <c r="AB28" s="273" t="str">
        <f t="shared" si="5"/>
        <v>TinGejiu Non-Ferrous Metal Processing Co., Ltd.</v>
      </c>
    </row>
    <row r="29" spans="1:28" s="272" customFormat="1" ht="76.5">
      <c r="A29" s="214"/>
      <c r="B29" s="215" t="s">
        <v>1131</v>
      </c>
      <c r="C29" s="354" t="s">
        <v>1164</v>
      </c>
      <c r="D29" s="278"/>
      <c r="E29" s="215" t="s">
        <v>1108</v>
      </c>
      <c r="F29" s="215" t="s">
        <v>777</v>
      </c>
      <c r="G29" s="215" t="s">
        <v>13459</v>
      </c>
      <c r="H29" s="355">
        <v>0</v>
      </c>
      <c r="I29" s="356" t="s">
        <v>15611</v>
      </c>
      <c r="J29" s="356" t="s">
        <v>1558</v>
      </c>
      <c r="K29" s="357"/>
      <c r="L29" s="357"/>
      <c r="M29" s="357"/>
      <c r="N29" s="357"/>
      <c r="O29" s="268"/>
      <c r="P29" s="218"/>
      <c r="Q29" s="269"/>
      <c r="R29" s="215" t="str">
        <f ca="1">IF(ISERROR($V29),"",OFFSET('Smelter Look-up'!$C$4,$V29-4,0)&amp;"")</f>
        <v>Mitsubishi Materials Corporation</v>
      </c>
      <c r="S29" s="222" t="str">
        <f t="shared" ca="1" si="3"/>
        <v>JP</v>
      </c>
      <c r="T29" s="222" t="str">
        <f ca="1">IF(B29="","",IF(ISERROR(MATCH($J29,SorP!$B$1:$B$6230,0)),"",INDIRECT("'SorP'!$A$"&amp;MATCH($J29,SorP!$B$1:$B$6230,0))))</f>
        <v>JP-28</v>
      </c>
      <c r="U29" s="238"/>
      <c r="V29" s="270">
        <f>IF(C29="",NA(),MATCH($B29&amp;$C29,'Smelter Look-up'!$J:$J,0))</f>
        <v>461</v>
      </c>
      <c r="W29" s="271"/>
      <c r="X29" s="271">
        <f t="shared" si="4"/>
        <v>0</v>
      </c>
      <c r="Y29" s="271"/>
      <c r="Z29" s="271"/>
      <c r="AB29" s="273" t="str">
        <f t="shared" si="5"/>
        <v>TinMitsubishi Materials Corporation</v>
      </c>
    </row>
    <row r="30" spans="1:28" s="272" customFormat="1" ht="89.25">
      <c r="A30" s="214"/>
      <c r="B30" s="215" t="s">
        <v>1131</v>
      </c>
      <c r="C30" s="354" t="s">
        <v>14033</v>
      </c>
      <c r="D30" s="278"/>
      <c r="E30" s="215" t="s">
        <v>892</v>
      </c>
      <c r="F30" s="215" t="s">
        <v>14034</v>
      </c>
      <c r="G30" s="215" t="s">
        <v>13459</v>
      </c>
      <c r="H30" s="355">
        <v>0</v>
      </c>
      <c r="I30" s="356" t="s">
        <v>14060</v>
      </c>
      <c r="J30" s="356" t="s">
        <v>12344</v>
      </c>
      <c r="K30" s="357"/>
      <c r="L30" s="357"/>
      <c r="M30" s="357"/>
      <c r="N30" s="357"/>
      <c r="O30" s="268"/>
      <c r="P30" s="218"/>
      <c r="Q30" s="269"/>
      <c r="R30" s="215" t="str">
        <f ca="1">IF(ISERROR($V30),"",OFFSET('Smelter Look-up'!$C$4,$V30-4,0)&amp;"")</f>
        <v>Thai Nguyen Mining and Metallurgy Co., Ltd.</v>
      </c>
      <c r="S30" s="222" t="str">
        <f t="shared" ca="1" si="3"/>
        <v>VN</v>
      </c>
      <c r="T30" s="222" t="str">
        <f ca="1">IF(B30="","",IF(ISERROR(MATCH($J30,SorP!$B$1:$B$6230,0)),"",INDIRECT("'SorP'!$A$"&amp;MATCH($J30,SorP!$B$1:$B$6230,0))))</f>
        <v>VN-69</v>
      </c>
      <c r="U30" s="238"/>
      <c r="V30" s="270">
        <f>IF(C30="",NA(),MATCH($B30&amp;$C30,'Smelter Look-up'!$J:$J,0))</f>
        <v>501</v>
      </c>
      <c r="W30" s="271"/>
      <c r="X30" s="271">
        <f t="shared" si="4"/>
        <v>0</v>
      </c>
      <c r="Y30" s="271"/>
      <c r="Z30" s="271"/>
      <c r="AB30" s="273" t="str">
        <f t="shared" si="5"/>
        <v>TinThai Nguyen Mining and Metallurgy Co., Ltd.</v>
      </c>
    </row>
    <row r="31" spans="1:28" s="272" customFormat="1" ht="63.75">
      <c r="A31" s="214"/>
      <c r="B31" s="215" t="s">
        <v>1131</v>
      </c>
      <c r="C31" s="354" t="s">
        <v>13400</v>
      </c>
      <c r="D31" s="278"/>
      <c r="E31" s="215" t="s">
        <v>1100</v>
      </c>
      <c r="F31" s="215" t="s">
        <v>1802</v>
      </c>
      <c r="G31" s="215" t="s">
        <v>13459</v>
      </c>
      <c r="H31" s="355">
        <v>0</v>
      </c>
      <c r="I31" s="356" t="s">
        <v>1787</v>
      </c>
      <c r="J31" s="356" t="s">
        <v>13842</v>
      </c>
      <c r="K31" s="357"/>
      <c r="L31" s="357"/>
      <c r="M31" s="357"/>
      <c r="N31" s="357"/>
      <c r="O31" s="268"/>
      <c r="P31" s="218"/>
      <c r="Q31" s="269"/>
      <c r="R31" s="215" t="str">
        <f ca="1">IF(ISERROR($V31),"",OFFSET('Smelter Look-up'!$C$4,$V31-4,0)&amp;"")</f>
        <v>Jiangxi New Nanshan Technology Ltd.</v>
      </c>
      <c r="S31" s="222" t="str">
        <f t="shared" ca="1" si="3"/>
        <v>CN</v>
      </c>
      <c r="T31" s="222" t="str">
        <f ca="1">IF(B31="","",IF(ISERROR(MATCH($J31,SorP!$B$1:$B$6230,0)),"",INDIRECT("'SorP'!$A$"&amp;MATCH($J31,SorP!$B$1:$B$6230,0))))</f>
        <v>CN-JX</v>
      </c>
      <c r="U31" s="238"/>
      <c r="V31" s="270">
        <f>IF(C31="",NA(),MATCH($B31&amp;$C31,'Smelter Look-up'!$J:$J,0))</f>
        <v>440</v>
      </c>
      <c r="W31" s="271"/>
      <c r="X31" s="271">
        <f t="shared" si="4"/>
        <v>0</v>
      </c>
      <c r="Y31" s="271"/>
      <c r="Z31" s="271"/>
      <c r="AB31" s="273" t="str">
        <f t="shared" si="5"/>
        <v>TinJiangxi New Nanshan Technology Ltd.</v>
      </c>
    </row>
    <row r="32" spans="1:28" s="272" customFormat="1" ht="20.25">
      <c r="A32" s="214"/>
      <c r="B32" s="215" t="s">
        <v>1131</v>
      </c>
      <c r="C32" s="354" t="s">
        <v>906</v>
      </c>
      <c r="D32" s="278"/>
      <c r="E32" s="215" t="s">
        <v>1108</v>
      </c>
      <c r="F32" s="215" t="s">
        <v>1410</v>
      </c>
      <c r="G32" s="215" t="s">
        <v>13459</v>
      </c>
      <c r="H32" s="355">
        <v>0</v>
      </c>
      <c r="I32" s="356" t="s">
        <v>1581</v>
      </c>
      <c r="J32" s="356" t="s">
        <v>1582</v>
      </c>
      <c r="K32" s="357"/>
      <c r="L32" s="357"/>
      <c r="M32" s="357"/>
      <c r="N32" s="357"/>
      <c r="O32" s="268"/>
      <c r="P32" s="218"/>
      <c r="Q32" s="269"/>
      <c r="R32" s="215" t="str">
        <f ca="1">IF(ISERROR($V32),"",OFFSET('Smelter Look-up'!$C$4,$V32-4,0)&amp;"")</f>
        <v>Dowa</v>
      </c>
      <c r="S32" s="222" t="str">
        <f t="shared" ca="1" si="3"/>
        <v>JP</v>
      </c>
      <c r="T32" s="222" t="str">
        <f ca="1">IF(B32="","",IF(ISERROR(MATCH($J32,SorP!$B$1:$B$6230,0)),"",INDIRECT("'SorP'!$A$"&amp;MATCH($J32,SorP!$B$1:$B$6230,0))))</f>
        <v>JP-05</v>
      </c>
      <c r="U32" s="238"/>
      <c r="V32" s="270">
        <f>IF(C32="",NA(),MATCH($B32&amp;$C32,'Smelter Look-up'!$J:$J,0))</f>
        <v>409</v>
      </c>
      <c r="W32" s="271"/>
      <c r="X32" s="271">
        <f t="shared" si="4"/>
        <v>0</v>
      </c>
      <c r="Y32" s="271"/>
      <c r="Z32" s="271"/>
      <c r="AB32" s="273" t="str">
        <f t="shared" si="5"/>
        <v>TinDowa</v>
      </c>
    </row>
    <row r="33" spans="1:28" s="272" customFormat="1" ht="36" customHeight="1">
      <c r="A33" s="214"/>
      <c r="B33" s="215"/>
      <c r="C33" s="219"/>
      <c r="D33" s="278"/>
      <c r="E33" s="215"/>
      <c r="F33" s="215"/>
      <c r="G33" s="215"/>
      <c r="H33" s="216"/>
      <c r="I33" s="217"/>
      <c r="J33" s="217"/>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si="4"/>
        <v>0</v>
      </c>
      <c r="Y33" s="271"/>
      <c r="Z33" s="271"/>
      <c r="AB33" s="273" t="str">
        <f t="shared" si="5"/>
        <v/>
      </c>
    </row>
    <row r="34" spans="1:28" s="272" customFormat="1" ht="20.25">
      <c r="A34" s="214"/>
      <c r="B34" s="215"/>
      <c r="C34" s="219"/>
      <c r="D34" s="278"/>
      <c r="E34" s="215"/>
      <c r="F34" s="215"/>
      <c r="G34" s="215"/>
      <c r="H34" s="216"/>
      <c r="I34" s="217"/>
      <c r="J34" s="217"/>
      <c r="K34" s="268"/>
      <c r="L34" s="268"/>
      <c r="M34" s="268"/>
      <c r="N34" s="268"/>
      <c r="O34" s="268"/>
      <c r="P34" s="218"/>
      <c r="Q34" s="269"/>
      <c r="R34" s="215" t="str">
        <f ca="1">IF(ISERROR($V34),"",OFFSET('Smelter Look-up'!$C$4,$V34-4,0)&amp;"")</f>
        <v/>
      </c>
      <c r="S34" s="222" t="str">
        <f t="shared" ref="S34:S42" ca="1" si="6">IF(B34="","",IF(ISERROR(MATCH($E34,CL,0)),"Unknown",INDIRECT("'C'!$A$"&amp;MATCH($E34,CL,0)+1)))</f>
        <v/>
      </c>
      <c r="T34" s="222" t="str">
        <f ca="1">IF(B34="","",IF(ISERROR(MATCH($J34,SorP!$B$1:$B$6230,0)),"",INDIRECT("'SorP'!$A$"&amp;MATCH($J34,SorP!$B$1:$B$6230,0))))</f>
        <v/>
      </c>
      <c r="U34" s="238"/>
      <c r="V34" s="270" t="e">
        <f>IF(C34="",NA(),MATCH($B34&amp;$C34,'Smelter Look-up'!$J:$J,0))</f>
        <v>#N/A</v>
      </c>
      <c r="W34" s="271"/>
      <c r="X34" s="271">
        <f t="shared" ref="X34:X42" si="7">IF(AND(C34="Smelter not listed",OR(LEN(D34)=0,LEN(E34)=0)),1,0)</f>
        <v>0</v>
      </c>
      <c r="Y34" s="271"/>
      <c r="Z34" s="271"/>
      <c r="AB34" s="273" t="str">
        <f t="shared" ref="AB34:AB42" si="8">B34&amp;C34</f>
        <v/>
      </c>
    </row>
    <row r="35" spans="1:28" s="272" customFormat="1" ht="20.25">
      <c r="A35" s="214"/>
      <c r="B35" s="215"/>
      <c r="C35" s="219"/>
      <c r="D35" s="278"/>
      <c r="E35" s="215"/>
      <c r="F35" s="215"/>
      <c r="G35" s="215"/>
      <c r="H35" s="216"/>
      <c r="I35" s="217"/>
      <c r="J35" s="217"/>
      <c r="K35" s="268"/>
      <c r="L35" s="268"/>
      <c r="M35" s="268"/>
      <c r="N35" s="268"/>
      <c r="O35" s="268"/>
      <c r="P35" s="218"/>
      <c r="Q35" s="269"/>
      <c r="R35" s="215" t="str">
        <f ca="1">IF(ISERROR($V35),"",OFFSET('Smelter Look-up'!$C$4,$V35-4,0)&amp;"")</f>
        <v/>
      </c>
      <c r="S35" s="222" t="str">
        <f t="shared" ca="1" si="6"/>
        <v/>
      </c>
      <c r="T35" s="222" t="str">
        <f ca="1">IF(B35="","",IF(ISERROR(MATCH($J35,SorP!$B$1:$B$6230,0)),"",INDIRECT("'SorP'!$A$"&amp;MATCH($J35,SorP!$B$1:$B$6230,0))))</f>
        <v/>
      </c>
      <c r="U35" s="238"/>
      <c r="V35" s="270" t="e">
        <f>IF(C35="",NA(),MATCH($B35&amp;$C35,'Smelter Look-up'!$J:$J,0))</f>
        <v>#N/A</v>
      </c>
      <c r="W35" s="271"/>
      <c r="X35" s="271">
        <f t="shared" si="7"/>
        <v>0</v>
      </c>
      <c r="Y35" s="271"/>
      <c r="Z35" s="271"/>
      <c r="AB35" s="273" t="str">
        <f t="shared" si="8"/>
        <v/>
      </c>
    </row>
    <row r="36" spans="1:28" s="272" customFormat="1" ht="20.25">
      <c r="A36" s="214"/>
      <c r="B36" s="215"/>
      <c r="C36" s="219"/>
      <c r="D36" s="278"/>
      <c r="E36" s="215"/>
      <c r="F36" s="215"/>
      <c r="G36" s="215"/>
      <c r="H36" s="216"/>
      <c r="I36" s="217"/>
      <c r="J36" s="217"/>
      <c r="K36" s="268"/>
      <c r="L36" s="268"/>
      <c r="M36" s="268"/>
      <c r="N36" s="268"/>
      <c r="O36" s="268"/>
      <c r="P36" s="218"/>
      <c r="Q36" s="269"/>
      <c r="R36" s="215" t="str">
        <f ca="1">IF(ISERROR($V36),"",OFFSET('Smelter Look-up'!$C$4,$V36-4,0)&amp;"")</f>
        <v/>
      </c>
      <c r="S36" s="222" t="str">
        <f t="shared" ca="1" si="6"/>
        <v/>
      </c>
      <c r="T36" s="222" t="str">
        <f ca="1">IF(B36="","",IF(ISERROR(MATCH($J36,SorP!$B$1:$B$6230,0)),"",INDIRECT("'SorP'!$A$"&amp;MATCH($J36,SorP!$B$1:$B$6230,0))))</f>
        <v/>
      </c>
      <c r="U36" s="238"/>
      <c r="V36" s="270" t="e">
        <f>IF(C36="",NA(),MATCH($B36&amp;$C36,'Smelter Look-up'!$J:$J,0))</f>
        <v>#N/A</v>
      </c>
      <c r="W36" s="271"/>
      <c r="X36" s="271">
        <f t="shared" si="7"/>
        <v>0</v>
      </c>
      <c r="Y36" s="271"/>
      <c r="Z36" s="271"/>
      <c r="AB36" s="273" t="str">
        <f t="shared" si="8"/>
        <v/>
      </c>
    </row>
    <row r="37" spans="1:28" s="272" customFormat="1" ht="20.25">
      <c r="A37" s="214"/>
      <c r="B37" s="215"/>
      <c r="C37" s="219"/>
      <c r="D37" s="278"/>
      <c r="E37" s="215"/>
      <c r="F37" s="215"/>
      <c r="G37" s="215"/>
      <c r="H37" s="216"/>
      <c r="I37" s="217"/>
      <c r="J37" s="217"/>
      <c r="K37" s="268"/>
      <c r="L37" s="268"/>
      <c r="M37" s="268"/>
      <c r="N37" s="268"/>
      <c r="O37" s="268"/>
      <c r="P37" s="218"/>
      <c r="Q37" s="269"/>
      <c r="R37" s="215" t="str">
        <f ca="1">IF(ISERROR($V37),"",OFFSET('Smelter Look-up'!$C$4,$V37-4,0)&amp;"")</f>
        <v/>
      </c>
      <c r="S37" s="222" t="str">
        <f t="shared" ca="1" si="6"/>
        <v/>
      </c>
      <c r="T37" s="222" t="str">
        <f ca="1">IF(B37="","",IF(ISERROR(MATCH($J37,SorP!$B$1:$B$6230,0)),"",INDIRECT("'SorP'!$A$"&amp;MATCH($J37,SorP!$B$1:$B$6230,0))))</f>
        <v/>
      </c>
      <c r="U37" s="238"/>
      <c r="V37" s="270" t="e">
        <f>IF(C37="",NA(),MATCH($B37&amp;$C37,'Smelter Look-up'!$J:$J,0))</f>
        <v>#N/A</v>
      </c>
      <c r="W37" s="271"/>
      <c r="X37" s="271">
        <f t="shared" si="7"/>
        <v>0</v>
      </c>
      <c r="Y37" s="271"/>
      <c r="Z37" s="271"/>
      <c r="AB37" s="273" t="str">
        <f t="shared" si="8"/>
        <v/>
      </c>
    </row>
    <row r="38" spans="1:28" s="272" customFormat="1" ht="20.25">
      <c r="A38" s="214"/>
      <c r="B38" s="215"/>
      <c r="C38" s="219"/>
      <c r="D38" s="278"/>
      <c r="E38" s="215"/>
      <c r="F38" s="215"/>
      <c r="G38" s="215"/>
      <c r="H38" s="216"/>
      <c r="I38" s="217"/>
      <c r="J38" s="217"/>
      <c r="K38" s="268"/>
      <c r="L38" s="268"/>
      <c r="M38" s="268"/>
      <c r="N38" s="268"/>
      <c r="O38" s="268"/>
      <c r="P38" s="218"/>
      <c r="Q38" s="269"/>
      <c r="R38" s="215" t="str">
        <f ca="1">IF(ISERROR($V38),"",OFFSET('Smelter Look-up'!$C$4,$V38-4,0)&amp;"")</f>
        <v/>
      </c>
      <c r="S38" s="222" t="str">
        <f t="shared" ca="1" si="6"/>
        <v/>
      </c>
      <c r="T38" s="222" t="str">
        <f ca="1">IF(B38="","",IF(ISERROR(MATCH($J38,SorP!$B$1:$B$6230,0)),"",INDIRECT("'SorP'!$A$"&amp;MATCH($J38,SorP!$B$1:$B$6230,0))))</f>
        <v/>
      </c>
      <c r="U38" s="238"/>
      <c r="V38" s="270" t="e">
        <f>IF(C38="",NA(),MATCH($B38&amp;$C38,'Smelter Look-up'!$J:$J,0))</f>
        <v>#N/A</v>
      </c>
      <c r="W38" s="271"/>
      <c r="X38" s="271">
        <f t="shared" si="7"/>
        <v>0</v>
      </c>
      <c r="Y38" s="271"/>
      <c r="Z38" s="271"/>
      <c r="AB38" s="273" t="str">
        <f t="shared" si="8"/>
        <v/>
      </c>
    </row>
    <row r="39" spans="1:28" s="272" customFormat="1" ht="20.25">
      <c r="A39" s="214"/>
      <c r="B39" s="215"/>
      <c r="C39" s="219"/>
      <c r="D39" s="278"/>
      <c r="E39" s="215"/>
      <c r="F39" s="215"/>
      <c r="G39" s="215"/>
      <c r="H39" s="216"/>
      <c r="I39" s="217"/>
      <c r="J39" s="217"/>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si="7"/>
        <v>0</v>
      </c>
      <c r="Y39" s="271"/>
      <c r="Z39" s="271"/>
      <c r="AB39" s="273" t="str">
        <f t="shared" si="8"/>
        <v/>
      </c>
    </row>
    <row r="40" spans="1:28" s="272" customFormat="1" ht="20.25">
      <c r="A40" s="214"/>
      <c r="B40" s="215"/>
      <c r="C40" s="219"/>
      <c r="D40" s="278"/>
      <c r="E40" s="215"/>
      <c r="F40" s="215"/>
      <c r="G40" s="215"/>
      <c r="H40" s="216"/>
      <c r="I40" s="217"/>
      <c r="J40" s="217"/>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si="7"/>
        <v>0</v>
      </c>
      <c r="Y40" s="271"/>
      <c r="Z40" s="271"/>
      <c r="AB40" s="273" t="str">
        <f t="shared" si="8"/>
        <v/>
      </c>
    </row>
    <row r="41" spans="1:28" s="272" customFormat="1" ht="20.25">
      <c r="A41" s="214"/>
      <c r="B41" s="215"/>
      <c r="C41" s="219"/>
      <c r="D41" s="278"/>
      <c r="E41" s="215"/>
      <c r="F41" s="215"/>
      <c r="G41" s="215"/>
      <c r="H41" s="216"/>
      <c r="I41" s="217"/>
      <c r="J41" s="217"/>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si="7"/>
        <v>0</v>
      </c>
      <c r="Y41" s="271"/>
      <c r="Z41" s="271"/>
      <c r="AB41" s="273" t="str">
        <f t="shared" si="8"/>
        <v/>
      </c>
    </row>
    <row r="42" spans="1:28" s="272" customFormat="1" ht="20.25">
      <c r="A42" s="214"/>
      <c r="B42" s="215"/>
      <c r="C42" s="219"/>
      <c r="D42" s="278"/>
      <c r="E42" s="215"/>
      <c r="F42" s="215"/>
      <c r="G42" s="215"/>
      <c r="H42" s="216"/>
      <c r="I42" s="217"/>
      <c r="J42" s="217"/>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ref="S43:S66" ca="1" si="9">IF(B43="","",IF(ISERROR(MATCH($E43,CL,0)),"Unknown",INDIRECT("'C'!$A$"&amp;MATCH($E43,CL,0)+1)))</f>
        <v/>
      </c>
      <c r="T43" s="222" t="str">
        <f ca="1">IF(B43="","",IF(ISERROR(MATCH($J43,SorP!$B$1:$B$6230,0)),"",INDIRECT("'SorP'!$A$"&amp;MATCH($J43,SorP!$B$1:$B$6230,0))))</f>
        <v/>
      </c>
      <c r="U43" s="238"/>
      <c r="V43" s="270" t="e">
        <f>IF(C43="",NA(),MATCH($B43&amp;$C43,'Smelter Look-up'!$J:$J,0))</f>
        <v>#N/A</v>
      </c>
      <c r="W43" s="271"/>
      <c r="X43" s="271">
        <f t="shared" ref="X43:X66" ca="1" si="10">IF(AND(C43="Smelter not listed",OR(LEN(D43)=0,LEN(E43)=0)),1,0)</f>
        <v>0</v>
      </c>
      <c r="Y43" s="271"/>
      <c r="Z43" s="271"/>
      <c r="AB43" s="273" t="str">
        <f t="shared" ref="AB43:AB66" si="11">B43&amp;C43</f>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9"/>
        <v/>
      </c>
      <c r="T44" s="222" t="str">
        <f ca="1">IF(B44="","",IF(ISERROR(MATCH($J44,SorP!$B$1:$B$6230,0)),"",INDIRECT("'SorP'!$A$"&amp;MATCH($J44,SorP!$B$1:$B$6230,0))))</f>
        <v/>
      </c>
      <c r="U44" s="238"/>
      <c r="V44" s="270" t="e">
        <f>IF(C44="",NA(),MATCH($B44&amp;$C44,'Smelter Look-up'!$J:$J,0))</f>
        <v>#N/A</v>
      </c>
      <c r="W44" s="271"/>
      <c r="X44" s="271">
        <f t="shared" ca="1" si="10"/>
        <v>0</v>
      </c>
      <c r="Y44" s="271"/>
      <c r="Z44" s="271"/>
      <c r="AB44" s="273" t="str">
        <f t="shared" si="11"/>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9"/>
        <v/>
      </c>
      <c r="T45" s="222" t="str">
        <f ca="1">IF(B45="","",IF(ISERROR(MATCH($J45,SorP!$B$1:$B$6230,0)),"",INDIRECT("'SorP'!$A$"&amp;MATCH($J45,SorP!$B$1:$B$6230,0))))</f>
        <v/>
      </c>
      <c r="U45" s="238"/>
      <c r="V45" s="270" t="e">
        <f>IF(C45="",NA(),MATCH($B45&amp;$C45,'Smelter Look-up'!$J:$J,0))</f>
        <v>#N/A</v>
      </c>
      <c r="W45" s="271"/>
      <c r="X45" s="271">
        <f t="shared" ca="1" si="10"/>
        <v>0</v>
      </c>
      <c r="Y45" s="271"/>
      <c r="Z45" s="271"/>
      <c r="AB45" s="273" t="str">
        <f t="shared" si="11"/>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9"/>
        <v/>
      </c>
      <c r="T46" s="222" t="str">
        <f ca="1">IF(B46="","",IF(ISERROR(MATCH($J46,SorP!$B$1:$B$6230,0)),"",INDIRECT("'SorP'!$A$"&amp;MATCH($J46,SorP!$B$1:$B$6230,0))))</f>
        <v/>
      </c>
      <c r="U46" s="238"/>
      <c r="V46" s="270" t="e">
        <f>IF(C46="",NA(),MATCH($B46&amp;$C46,'Smelter Look-up'!$J:$J,0))</f>
        <v>#N/A</v>
      </c>
      <c r="W46" s="271"/>
      <c r="X46" s="271">
        <f t="shared" ca="1" si="10"/>
        <v>0</v>
      </c>
      <c r="Y46" s="271"/>
      <c r="Z46" s="271"/>
      <c r="AB46" s="273" t="str">
        <f t="shared" si="11"/>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9"/>
        <v/>
      </c>
      <c r="T47" s="222" t="str">
        <f ca="1">IF(B47="","",IF(ISERROR(MATCH($J47,SorP!$B$1:$B$6230,0)),"",INDIRECT("'SorP'!$A$"&amp;MATCH($J47,SorP!$B$1:$B$6230,0))))</f>
        <v/>
      </c>
      <c r="U47" s="238"/>
      <c r="V47" s="270" t="e">
        <f>IF(C47="",NA(),MATCH($B47&amp;$C47,'Smelter Look-up'!$J:$J,0))</f>
        <v>#N/A</v>
      </c>
      <c r="W47" s="271"/>
      <c r="X47" s="271">
        <f t="shared" ca="1" si="10"/>
        <v>0</v>
      </c>
      <c r="Y47" s="271"/>
      <c r="Z47" s="271"/>
      <c r="AB47" s="273" t="str">
        <f t="shared" si="11"/>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9"/>
        <v/>
      </c>
      <c r="T48" s="222" t="str">
        <f ca="1">IF(B48="","",IF(ISERROR(MATCH($J48,SorP!$B$1:$B$6230,0)),"",INDIRECT("'SorP'!$A$"&amp;MATCH($J48,SorP!$B$1:$B$6230,0))))</f>
        <v/>
      </c>
      <c r="U48" s="238"/>
      <c r="V48" s="270" t="e">
        <f>IF(C48="",NA(),MATCH($B48&amp;$C48,'Smelter Look-up'!$J:$J,0))</f>
        <v>#N/A</v>
      </c>
      <c r="W48" s="271"/>
      <c r="X48" s="271">
        <f t="shared" ca="1" si="10"/>
        <v>0</v>
      </c>
      <c r="Y48" s="271"/>
      <c r="Z48" s="271"/>
      <c r="AB48" s="273" t="str">
        <f t="shared" si="11"/>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9"/>
        <v/>
      </c>
      <c r="T49" s="222" t="str">
        <f ca="1">IF(B49="","",IF(ISERROR(MATCH($J49,SorP!$B$1:$B$6230,0)),"",INDIRECT("'SorP'!$A$"&amp;MATCH($J49,SorP!$B$1:$B$6230,0))))</f>
        <v/>
      </c>
      <c r="U49" s="238"/>
      <c r="V49" s="270" t="e">
        <f>IF(C49="",NA(),MATCH($B49&amp;$C49,'Smelter Look-up'!$J:$J,0))</f>
        <v>#N/A</v>
      </c>
      <c r="W49" s="271"/>
      <c r="X49" s="271">
        <f t="shared" ca="1" si="10"/>
        <v>0</v>
      </c>
      <c r="Y49" s="271"/>
      <c r="Z49" s="271"/>
      <c r="AB49" s="273" t="str">
        <f t="shared" si="11"/>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9"/>
        <v/>
      </c>
      <c r="T50" s="222" t="str">
        <f ca="1">IF(B50="","",IF(ISERROR(MATCH($J50,SorP!$B$1:$B$6230,0)),"",INDIRECT("'SorP'!$A$"&amp;MATCH($J50,SorP!$B$1:$B$6230,0))))</f>
        <v/>
      </c>
      <c r="U50" s="238"/>
      <c r="V50" s="270" t="e">
        <f>IF(C50="",NA(),MATCH($B50&amp;$C50,'Smelter Look-up'!$J:$J,0))</f>
        <v>#N/A</v>
      </c>
      <c r="W50" s="271"/>
      <c r="X50" s="271">
        <f t="shared" ca="1" si="10"/>
        <v>0</v>
      </c>
      <c r="Y50" s="271"/>
      <c r="Z50" s="271"/>
      <c r="AB50" s="273" t="str">
        <f t="shared" si="11"/>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9"/>
        <v/>
      </c>
      <c r="T51" s="222" t="str">
        <f ca="1">IF(B51="","",IF(ISERROR(MATCH($J51,SorP!$B$1:$B$6230,0)),"",INDIRECT("'SorP'!$A$"&amp;MATCH($J51,SorP!$B$1:$B$6230,0))))</f>
        <v/>
      </c>
      <c r="U51" s="238"/>
      <c r="V51" s="270" t="e">
        <f>IF(C51="",NA(),MATCH($B51&amp;$C51,'Smelter Look-up'!$J:$J,0))</f>
        <v>#N/A</v>
      </c>
      <c r="W51" s="271"/>
      <c r="X51" s="271">
        <f t="shared" ca="1" si="10"/>
        <v>0</v>
      </c>
      <c r="Y51" s="271"/>
      <c r="Z51" s="271"/>
      <c r="AB51" s="273" t="str">
        <f t="shared" si="11"/>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9"/>
        <v/>
      </c>
      <c r="T52" s="222" t="str">
        <f ca="1">IF(B52="","",IF(ISERROR(MATCH($J52,SorP!$B$1:$B$6230,0)),"",INDIRECT("'SorP'!$A$"&amp;MATCH($J52,SorP!$B$1:$B$6230,0))))</f>
        <v/>
      </c>
      <c r="U52" s="238"/>
      <c r="V52" s="270" t="e">
        <f>IF(C52="",NA(),MATCH($B52&amp;$C52,'Smelter Look-up'!$J:$J,0))</f>
        <v>#N/A</v>
      </c>
      <c r="W52" s="271"/>
      <c r="X52" s="271">
        <f t="shared" ca="1" si="10"/>
        <v>0</v>
      </c>
      <c r="Y52" s="271"/>
      <c r="Z52" s="271"/>
      <c r="AB52" s="273" t="str">
        <f t="shared" si="11"/>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9"/>
        <v/>
      </c>
      <c r="T53" s="222" t="str">
        <f ca="1">IF(B53="","",IF(ISERROR(MATCH($J53,SorP!$B$1:$B$6230,0)),"",INDIRECT("'SorP'!$A$"&amp;MATCH($J53,SorP!$B$1:$B$6230,0))))</f>
        <v/>
      </c>
      <c r="U53" s="238"/>
      <c r="V53" s="270" t="e">
        <f>IF(C53="",NA(),MATCH($B53&amp;$C53,'Smelter Look-up'!$J:$J,0))</f>
        <v>#N/A</v>
      </c>
      <c r="W53" s="271"/>
      <c r="X53" s="271">
        <f t="shared" ca="1" si="10"/>
        <v>0</v>
      </c>
      <c r="Y53" s="271"/>
      <c r="Z53" s="271"/>
      <c r="AB53" s="273" t="str">
        <f t="shared" si="11"/>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9"/>
        <v/>
      </c>
      <c r="T54" s="222" t="str">
        <f ca="1">IF(B54="","",IF(ISERROR(MATCH($J54,SorP!$B$1:$B$6230,0)),"",INDIRECT("'SorP'!$A$"&amp;MATCH($J54,SorP!$B$1:$B$6230,0))))</f>
        <v/>
      </c>
      <c r="U54" s="238"/>
      <c r="V54" s="270" t="e">
        <f>IF(C54="",NA(),MATCH($B54&amp;$C54,'Smelter Look-up'!$J:$J,0))</f>
        <v>#N/A</v>
      </c>
      <c r="W54" s="271"/>
      <c r="X54" s="271">
        <f t="shared" ca="1" si="10"/>
        <v>0</v>
      </c>
      <c r="Y54" s="271"/>
      <c r="Z54" s="271"/>
      <c r="AB54" s="273" t="str">
        <f t="shared" si="11"/>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9"/>
        <v/>
      </c>
      <c r="T55" s="222" t="str">
        <f ca="1">IF(B55="","",IF(ISERROR(MATCH($J55,SorP!$B$1:$B$6230,0)),"",INDIRECT("'SorP'!$A$"&amp;MATCH($J55,SorP!$B$1:$B$6230,0))))</f>
        <v/>
      </c>
      <c r="U55" s="238"/>
      <c r="V55" s="270" t="e">
        <f>IF(C55="",NA(),MATCH($B55&amp;$C55,'Smelter Look-up'!$J:$J,0))</f>
        <v>#N/A</v>
      </c>
      <c r="W55" s="271"/>
      <c r="X55" s="271">
        <f t="shared" ca="1" si="10"/>
        <v>0</v>
      </c>
      <c r="Y55" s="271"/>
      <c r="Z55" s="271"/>
      <c r="AB55" s="273" t="str">
        <f t="shared" si="11"/>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9"/>
        <v/>
      </c>
      <c r="T56" s="222" t="str">
        <f ca="1">IF(B56="","",IF(ISERROR(MATCH($J56,SorP!$B$1:$B$6230,0)),"",INDIRECT("'SorP'!$A$"&amp;MATCH($J56,SorP!$B$1:$B$6230,0))))</f>
        <v/>
      </c>
      <c r="U56" s="238"/>
      <c r="V56" s="270" t="e">
        <f>IF(C56="",NA(),MATCH($B56&amp;$C56,'Smelter Look-up'!$J:$J,0))</f>
        <v>#N/A</v>
      </c>
      <c r="W56" s="271"/>
      <c r="X56" s="271">
        <f t="shared" ca="1" si="10"/>
        <v>0</v>
      </c>
      <c r="Y56" s="271"/>
      <c r="Z56" s="271"/>
      <c r="AB56" s="273" t="str">
        <f t="shared" si="11"/>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9"/>
        <v/>
      </c>
      <c r="T57" s="222" t="str">
        <f ca="1">IF(B57="","",IF(ISERROR(MATCH($J57,SorP!$B$1:$B$6230,0)),"",INDIRECT("'SorP'!$A$"&amp;MATCH($J57,SorP!$B$1:$B$6230,0))))</f>
        <v/>
      </c>
      <c r="U57" s="238"/>
      <c r="V57" s="270" t="e">
        <f>IF(C57="",NA(),MATCH($B57&amp;$C57,'Smelter Look-up'!$J:$J,0))</f>
        <v>#N/A</v>
      </c>
      <c r="W57" s="271"/>
      <c r="X57" s="271">
        <f t="shared" ca="1" si="10"/>
        <v>0</v>
      </c>
      <c r="Y57" s="271"/>
      <c r="Z57" s="271"/>
      <c r="AB57" s="273" t="str">
        <f t="shared" si="11"/>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9"/>
        <v/>
      </c>
      <c r="T58" s="222" t="str">
        <f ca="1">IF(B58="","",IF(ISERROR(MATCH($J58,SorP!$B$1:$B$6230,0)),"",INDIRECT("'SorP'!$A$"&amp;MATCH($J58,SorP!$B$1:$B$6230,0))))</f>
        <v/>
      </c>
      <c r="U58" s="238"/>
      <c r="V58" s="270" t="e">
        <f>IF(C58="",NA(),MATCH($B58&amp;$C58,'Smelter Look-up'!$J:$J,0))</f>
        <v>#N/A</v>
      </c>
      <c r="W58" s="271"/>
      <c r="X58" s="271">
        <f t="shared" ca="1" si="10"/>
        <v>0</v>
      </c>
      <c r="Y58" s="271"/>
      <c r="Z58" s="271"/>
      <c r="AB58" s="273" t="str">
        <f t="shared" si="11"/>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9"/>
        <v/>
      </c>
      <c r="T59" s="222" t="str">
        <f ca="1">IF(B59="","",IF(ISERROR(MATCH($J59,SorP!$B$1:$B$6230,0)),"",INDIRECT("'SorP'!$A$"&amp;MATCH($J59,SorP!$B$1:$B$6230,0))))</f>
        <v/>
      </c>
      <c r="U59" s="238"/>
      <c r="V59" s="270" t="e">
        <f>IF(C59="",NA(),MATCH($B59&amp;$C59,'Smelter Look-up'!$J:$J,0))</f>
        <v>#N/A</v>
      </c>
      <c r="W59" s="271"/>
      <c r="X59" s="271">
        <f t="shared" ca="1" si="10"/>
        <v>0</v>
      </c>
      <c r="Y59" s="271"/>
      <c r="Z59" s="271"/>
      <c r="AB59" s="273" t="str">
        <f t="shared" si="11"/>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9"/>
        <v/>
      </c>
      <c r="T60" s="222" t="str">
        <f ca="1">IF(B60="","",IF(ISERROR(MATCH($J60,SorP!$B$1:$B$6230,0)),"",INDIRECT("'SorP'!$A$"&amp;MATCH($J60,SorP!$B$1:$B$6230,0))))</f>
        <v/>
      </c>
      <c r="U60" s="238"/>
      <c r="V60" s="270" t="e">
        <f>IF(C60="",NA(),MATCH($B60&amp;$C60,'Smelter Look-up'!$J:$J,0))</f>
        <v>#N/A</v>
      </c>
      <c r="W60" s="271"/>
      <c r="X60" s="271">
        <f t="shared" ca="1" si="10"/>
        <v>0</v>
      </c>
      <c r="Y60" s="271"/>
      <c r="Z60" s="271"/>
      <c r="AB60" s="273" t="str">
        <f t="shared" si="11"/>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9"/>
        <v/>
      </c>
      <c r="T61" s="222" t="str">
        <f ca="1">IF(B61="","",IF(ISERROR(MATCH($J61,SorP!$B$1:$B$6230,0)),"",INDIRECT("'SorP'!$A$"&amp;MATCH($J61,SorP!$B$1:$B$6230,0))))</f>
        <v/>
      </c>
      <c r="U61" s="238"/>
      <c r="V61" s="270" t="e">
        <f>IF(C61="",NA(),MATCH($B61&amp;$C61,'Smelter Look-up'!$J:$J,0))</f>
        <v>#N/A</v>
      </c>
      <c r="W61" s="271"/>
      <c r="X61" s="271">
        <f t="shared" ca="1" si="10"/>
        <v>0</v>
      </c>
      <c r="Y61" s="271"/>
      <c r="Z61" s="271"/>
      <c r="AB61" s="273" t="str">
        <f t="shared" si="11"/>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9"/>
        <v/>
      </c>
      <c r="T62" s="222" t="str">
        <f ca="1">IF(B62="","",IF(ISERROR(MATCH($J62,SorP!$B$1:$B$6230,0)),"",INDIRECT("'SorP'!$A$"&amp;MATCH($J62,SorP!$B$1:$B$6230,0))))</f>
        <v/>
      </c>
      <c r="U62" s="238"/>
      <c r="V62" s="270" t="e">
        <f>IF(C62="",NA(),MATCH($B62&amp;$C62,'Smelter Look-up'!$J:$J,0))</f>
        <v>#N/A</v>
      </c>
      <c r="W62" s="271"/>
      <c r="X62" s="271">
        <f t="shared" ca="1" si="10"/>
        <v>0</v>
      </c>
      <c r="Y62" s="271"/>
      <c r="Z62" s="271"/>
      <c r="AB62" s="273" t="str">
        <f t="shared" si="11"/>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9"/>
        <v/>
      </c>
      <c r="T63" s="222" t="str">
        <f ca="1">IF(B63="","",IF(ISERROR(MATCH($J63,SorP!$B$1:$B$6230,0)),"",INDIRECT("'SorP'!$A$"&amp;MATCH($J63,SorP!$B$1:$B$6230,0))))</f>
        <v/>
      </c>
      <c r="U63" s="238"/>
      <c r="V63" s="270" t="e">
        <f>IF(C63="",NA(),MATCH($B63&amp;$C63,'Smelter Look-up'!$J:$J,0))</f>
        <v>#N/A</v>
      </c>
      <c r="W63" s="271"/>
      <c r="X63" s="271">
        <f t="shared" ca="1" si="10"/>
        <v>0</v>
      </c>
      <c r="Y63" s="271"/>
      <c r="Z63" s="271"/>
      <c r="AB63" s="273" t="str">
        <f t="shared" si="11"/>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9"/>
        <v/>
      </c>
      <c r="T64" s="222" t="str">
        <f ca="1">IF(B64="","",IF(ISERROR(MATCH($J64,SorP!$B$1:$B$6230,0)),"",INDIRECT("'SorP'!$A$"&amp;MATCH($J64,SorP!$B$1:$B$6230,0))))</f>
        <v/>
      </c>
      <c r="U64" s="238"/>
      <c r="V64" s="270" t="e">
        <f>IF(C64="",NA(),MATCH($B64&amp;$C64,'Smelter Look-up'!$J:$J,0))</f>
        <v>#N/A</v>
      </c>
      <c r="W64" s="271"/>
      <c r="X64" s="271">
        <f t="shared" ca="1" si="10"/>
        <v>0</v>
      </c>
      <c r="Y64" s="271"/>
      <c r="Z64" s="271"/>
      <c r="AB64" s="273" t="str">
        <f t="shared" si="11"/>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9"/>
        <v/>
      </c>
      <c r="T65" s="222" t="str">
        <f ca="1">IF(B65="","",IF(ISERROR(MATCH($J65,SorP!$B$1:$B$6230,0)),"",INDIRECT("'SorP'!$A$"&amp;MATCH($J65,SorP!$B$1:$B$6230,0))))</f>
        <v/>
      </c>
      <c r="U65" s="238"/>
      <c r="V65" s="270" t="e">
        <f>IF(C65="",NA(),MATCH($B65&amp;$C65,'Smelter Look-up'!$J:$J,0))</f>
        <v>#N/A</v>
      </c>
      <c r="W65" s="271"/>
      <c r="X65" s="271">
        <f t="shared" ca="1" si="10"/>
        <v>0</v>
      </c>
      <c r="Y65" s="271"/>
      <c r="Z65" s="271"/>
      <c r="AB65" s="273" t="str">
        <f t="shared" si="11"/>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9"/>
        <v/>
      </c>
      <c r="T66" s="222" t="str">
        <f ca="1">IF(B66="","",IF(ISERROR(MATCH($J66,SorP!$B$1:$B$6230,0)),"",INDIRECT("'SorP'!$A$"&amp;MATCH($J66,SorP!$B$1:$B$6230,0))))</f>
        <v/>
      </c>
      <c r="U66" s="238"/>
      <c r="V66" s="270" t="e">
        <f>IF(C66="",NA(),MATCH($B66&amp;$C66,'Smelter Look-up'!$J:$J,0))</f>
        <v>#N/A</v>
      </c>
      <c r="W66" s="271"/>
      <c r="X66" s="271">
        <f t="shared" ca="1" si="10"/>
        <v>0</v>
      </c>
      <c r="Y66" s="271"/>
      <c r="Z66" s="271"/>
      <c r="AB66" s="273" t="str">
        <f t="shared" si="11"/>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ref="S67" ca="1" si="12">IF(B67="","",IF(ISERROR(MATCH($E67,CL,0)),"Unknown",INDIRECT("'C'!$A$"&amp;MATCH($E67,CL,0)+1)))</f>
        <v/>
      </c>
      <c r="T67" s="222" t="str">
        <f ca="1">IF(B67="","",IF(ISERROR(MATCH($J67,SorP!$B$1:$B$6230,0)),"",INDIRECT("'SorP'!$A$"&amp;MATCH($J67,SorP!$B$1:$B$6230,0))))</f>
        <v/>
      </c>
      <c r="U67" s="238"/>
      <c r="V67" s="270" t="e">
        <f>IF(C67="",NA(),MATCH($B67&amp;$C67,'Smelter Look-up'!$J:$J,0))</f>
        <v>#N/A</v>
      </c>
      <c r="W67" s="271"/>
      <c r="X67" s="271">
        <f t="shared" ref="X67" ca="1" si="13">IF(AND(C67="Smelter not listed",OR(LEN(D67)=0,LEN(E67)=0)),1,0)</f>
        <v>0</v>
      </c>
      <c r="Y67" s="271"/>
      <c r="Z67" s="271"/>
      <c r="AB67" s="273" t="str">
        <f t="shared" ref="AB67" si="14">B67&amp;C67</f>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ref="S68:S99" ca="1" si="15">IF(B68="","",IF(ISERROR(MATCH($E68,CL,0)),"Unknown",INDIRECT("'C'!$A$"&amp;MATCH($E68,CL,0)+1)))</f>
        <v/>
      </c>
      <c r="T68" s="222" t="str">
        <f ca="1">IF(B68="","",IF(ISERROR(MATCH($J68,SorP!$B$1:$B$6230,0)),"",INDIRECT("'SorP'!$A$"&amp;MATCH($J68,SorP!$B$1:$B$6230,0))))</f>
        <v/>
      </c>
      <c r="U68" s="238"/>
      <c r="V68" s="270" t="e">
        <f>IF(C68="",NA(),MATCH($B68&amp;$C68,'Smelter Look-up'!$J:$J,0))</f>
        <v>#N/A</v>
      </c>
      <c r="W68" s="271"/>
      <c r="X68" s="271">
        <f t="shared" ref="X68:X99" ca="1" si="16">IF(AND(C68="Smelter not listed",OR(LEN(D68)=0,LEN(E68)=0)),1,0)</f>
        <v>0</v>
      </c>
      <c r="Y68" s="271"/>
      <c r="Z68" s="271"/>
      <c r="AB68" s="273" t="str">
        <f t="shared" ref="AB68:AB99" si="17">B68&amp;C68</f>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5"/>
        <v/>
      </c>
      <c r="T69" s="222" t="str">
        <f ca="1">IF(B69="","",IF(ISERROR(MATCH($J69,SorP!$B$1:$B$6230,0)),"",INDIRECT("'SorP'!$A$"&amp;MATCH($J69,SorP!$B$1:$B$6230,0))))</f>
        <v/>
      </c>
      <c r="U69" s="238"/>
      <c r="V69" s="270" t="e">
        <f>IF(C69="",NA(),MATCH($B69&amp;$C69,'Smelter Look-up'!$J:$J,0))</f>
        <v>#N/A</v>
      </c>
      <c r="W69" s="271"/>
      <c r="X69" s="271">
        <f t="shared" ca="1" si="16"/>
        <v>0</v>
      </c>
      <c r="Y69" s="271"/>
      <c r="Z69" s="271"/>
      <c r="AB69" s="273" t="str">
        <f t="shared" si="17"/>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5"/>
        <v/>
      </c>
      <c r="T70" s="222" t="str">
        <f ca="1">IF(B70="","",IF(ISERROR(MATCH($J70,SorP!$B$1:$B$6230,0)),"",INDIRECT("'SorP'!$A$"&amp;MATCH($J70,SorP!$B$1:$B$6230,0))))</f>
        <v/>
      </c>
      <c r="U70" s="238"/>
      <c r="V70" s="270" t="e">
        <f>IF(C70="",NA(),MATCH($B70&amp;$C70,'Smelter Look-up'!$J:$J,0))</f>
        <v>#N/A</v>
      </c>
      <c r="W70" s="271"/>
      <c r="X70" s="271">
        <f t="shared" ca="1" si="16"/>
        <v>0</v>
      </c>
      <c r="Y70" s="271"/>
      <c r="Z70" s="271"/>
      <c r="AB70" s="273" t="str">
        <f t="shared" si="17"/>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5"/>
        <v/>
      </c>
      <c r="T71" s="222" t="str">
        <f ca="1">IF(B71="","",IF(ISERROR(MATCH($J71,SorP!$B$1:$B$6230,0)),"",INDIRECT("'SorP'!$A$"&amp;MATCH($J71,SorP!$B$1:$B$6230,0))))</f>
        <v/>
      </c>
      <c r="U71" s="238"/>
      <c r="V71" s="270" t="e">
        <f>IF(C71="",NA(),MATCH($B71&amp;$C71,'Smelter Look-up'!$J:$J,0))</f>
        <v>#N/A</v>
      </c>
      <c r="W71" s="271"/>
      <c r="X71" s="271">
        <f t="shared" ca="1" si="16"/>
        <v>0</v>
      </c>
      <c r="Y71" s="271"/>
      <c r="Z71" s="271"/>
      <c r="AB71" s="273" t="str">
        <f t="shared" si="17"/>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5"/>
        <v/>
      </c>
      <c r="T72" s="222" t="str">
        <f ca="1">IF(B72="","",IF(ISERROR(MATCH($J72,SorP!$B$1:$B$6230,0)),"",INDIRECT("'SorP'!$A$"&amp;MATCH($J72,SorP!$B$1:$B$6230,0))))</f>
        <v/>
      </c>
      <c r="U72" s="238"/>
      <c r="V72" s="270" t="e">
        <f>IF(C72="",NA(),MATCH($B72&amp;$C72,'Smelter Look-up'!$J:$J,0))</f>
        <v>#N/A</v>
      </c>
      <c r="W72" s="271"/>
      <c r="X72" s="271">
        <f t="shared" ca="1" si="16"/>
        <v>0</v>
      </c>
      <c r="Y72" s="271"/>
      <c r="Z72" s="271"/>
      <c r="AB72" s="273" t="str">
        <f t="shared" si="17"/>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5"/>
        <v/>
      </c>
      <c r="T73" s="222" t="str">
        <f ca="1">IF(B73="","",IF(ISERROR(MATCH($J73,SorP!$B$1:$B$6230,0)),"",INDIRECT("'SorP'!$A$"&amp;MATCH($J73,SorP!$B$1:$B$6230,0))))</f>
        <v/>
      </c>
      <c r="U73" s="238"/>
      <c r="V73" s="270" t="e">
        <f>IF(C73="",NA(),MATCH($B73&amp;$C73,'Smelter Look-up'!$J:$J,0))</f>
        <v>#N/A</v>
      </c>
      <c r="W73" s="271"/>
      <c r="X73" s="271">
        <f t="shared" ca="1" si="16"/>
        <v>0</v>
      </c>
      <c r="Y73" s="271"/>
      <c r="Z73" s="271"/>
      <c r="AB73" s="273" t="str">
        <f t="shared" si="17"/>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5"/>
        <v/>
      </c>
      <c r="T74" s="222" t="str">
        <f ca="1">IF(B74="","",IF(ISERROR(MATCH($J74,SorP!$B$1:$B$6230,0)),"",INDIRECT("'SorP'!$A$"&amp;MATCH($J74,SorP!$B$1:$B$6230,0))))</f>
        <v/>
      </c>
      <c r="U74" s="238"/>
      <c r="V74" s="270" t="e">
        <f>IF(C74="",NA(),MATCH($B74&amp;$C74,'Smelter Look-up'!$J:$J,0))</f>
        <v>#N/A</v>
      </c>
      <c r="W74" s="271"/>
      <c r="X74" s="271">
        <f t="shared" ca="1" si="16"/>
        <v>0</v>
      </c>
      <c r="Y74" s="271"/>
      <c r="Z74" s="271"/>
      <c r="AB74" s="273" t="str">
        <f t="shared" si="17"/>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5"/>
        <v/>
      </c>
      <c r="T75" s="222" t="str">
        <f ca="1">IF(B75="","",IF(ISERROR(MATCH($J75,SorP!$B$1:$B$6230,0)),"",INDIRECT("'SorP'!$A$"&amp;MATCH($J75,SorP!$B$1:$B$6230,0))))</f>
        <v/>
      </c>
      <c r="U75" s="238"/>
      <c r="V75" s="270" t="e">
        <f>IF(C75="",NA(),MATCH($B75&amp;$C75,'Smelter Look-up'!$J:$J,0))</f>
        <v>#N/A</v>
      </c>
      <c r="W75" s="271"/>
      <c r="X75" s="271">
        <f t="shared" ca="1" si="16"/>
        <v>0</v>
      </c>
      <c r="Y75" s="271"/>
      <c r="Z75" s="271"/>
      <c r="AB75" s="273" t="str">
        <f t="shared" si="17"/>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5"/>
        <v/>
      </c>
      <c r="T76" s="222" t="str">
        <f ca="1">IF(B76="","",IF(ISERROR(MATCH($J76,SorP!$B$1:$B$6230,0)),"",INDIRECT("'SorP'!$A$"&amp;MATCH($J76,SorP!$B$1:$B$6230,0))))</f>
        <v/>
      </c>
      <c r="U76" s="238"/>
      <c r="V76" s="270" t="e">
        <f>IF(C76="",NA(),MATCH($B76&amp;$C76,'Smelter Look-up'!$J:$J,0))</f>
        <v>#N/A</v>
      </c>
      <c r="W76" s="271"/>
      <c r="X76" s="271">
        <f t="shared" ca="1" si="16"/>
        <v>0</v>
      </c>
      <c r="Y76" s="271"/>
      <c r="Z76" s="271"/>
      <c r="AB76" s="273" t="str">
        <f t="shared" si="17"/>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5"/>
        <v/>
      </c>
      <c r="T77" s="222" t="str">
        <f ca="1">IF(B77="","",IF(ISERROR(MATCH($J77,SorP!$B$1:$B$6230,0)),"",INDIRECT("'SorP'!$A$"&amp;MATCH($J77,SorP!$B$1:$B$6230,0))))</f>
        <v/>
      </c>
      <c r="U77" s="238"/>
      <c r="V77" s="270" t="e">
        <f>IF(C77="",NA(),MATCH($B77&amp;$C77,'Smelter Look-up'!$J:$J,0))</f>
        <v>#N/A</v>
      </c>
      <c r="W77" s="271"/>
      <c r="X77" s="271">
        <f t="shared" ca="1" si="16"/>
        <v>0</v>
      </c>
      <c r="Y77" s="271"/>
      <c r="Z77" s="271"/>
      <c r="AB77" s="273" t="str">
        <f t="shared" si="17"/>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5"/>
        <v/>
      </c>
      <c r="T78" s="222" t="str">
        <f ca="1">IF(B78="","",IF(ISERROR(MATCH($J78,SorP!$B$1:$B$6230,0)),"",INDIRECT("'SorP'!$A$"&amp;MATCH($J78,SorP!$B$1:$B$6230,0))))</f>
        <v/>
      </c>
      <c r="U78" s="238"/>
      <c r="V78" s="270" t="e">
        <f>IF(C78="",NA(),MATCH($B78&amp;$C78,'Smelter Look-up'!$J:$J,0))</f>
        <v>#N/A</v>
      </c>
      <c r="W78" s="271"/>
      <c r="X78" s="271">
        <f t="shared" ca="1" si="16"/>
        <v>0</v>
      </c>
      <c r="Y78" s="271"/>
      <c r="Z78" s="271"/>
      <c r="AB78" s="273" t="str">
        <f t="shared" si="17"/>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5"/>
        <v/>
      </c>
      <c r="T79" s="222" t="str">
        <f ca="1">IF(B79="","",IF(ISERROR(MATCH($J79,SorP!$B$1:$B$6230,0)),"",INDIRECT("'SorP'!$A$"&amp;MATCH($J79,SorP!$B$1:$B$6230,0))))</f>
        <v/>
      </c>
      <c r="U79" s="238"/>
      <c r="V79" s="270" t="e">
        <f>IF(C79="",NA(),MATCH($B79&amp;$C79,'Smelter Look-up'!$J:$J,0))</f>
        <v>#N/A</v>
      </c>
      <c r="W79" s="271"/>
      <c r="X79" s="271">
        <f t="shared" ca="1" si="16"/>
        <v>0</v>
      </c>
      <c r="Y79" s="271"/>
      <c r="Z79" s="271"/>
      <c r="AB79" s="273" t="str">
        <f t="shared" si="17"/>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5"/>
        <v/>
      </c>
      <c r="T80" s="222" t="str">
        <f ca="1">IF(B80="","",IF(ISERROR(MATCH($J80,SorP!$B$1:$B$6230,0)),"",INDIRECT("'SorP'!$A$"&amp;MATCH($J80,SorP!$B$1:$B$6230,0))))</f>
        <v/>
      </c>
      <c r="U80" s="238"/>
      <c r="V80" s="270" t="e">
        <f>IF(C80="",NA(),MATCH($B80&amp;$C80,'Smelter Look-up'!$J:$J,0))</f>
        <v>#N/A</v>
      </c>
      <c r="W80" s="271"/>
      <c r="X80" s="271">
        <f t="shared" ca="1" si="16"/>
        <v>0</v>
      </c>
      <c r="Y80" s="271"/>
      <c r="Z80" s="271"/>
      <c r="AB80" s="273" t="str">
        <f t="shared" si="17"/>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5"/>
        <v/>
      </c>
      <c r="T81" s="222" t="str">
        <f ca="1">IF(B81="","",IF(ISERROR(MATCH($J81,SorP!$B$1:$B$6230,0)),"",INDIRECT("'SorP'!$A$"&amp;MATCH($J81,SorP!$B$1:$B$6230,0))))</f>
        <v/>
      </c>
      <c r="U81" s="238"/>
      <c r="V81" s="270" t="e">
        <f>IF(C81="",NA(),MATCH($B81&amp;$C81,'Smelter Look-up'!$J:$J,0))</f>
        <v>#N/A</v>
      </c>
      <c r="W81" s="271"/>
      <c r="X81" s="271">
        <f t="shared" ca="1" si="16"/>
        <v>0</v>
      </c>
      <c r="Y81" s="271"/>
      <c r="Z81" s="271"/>
      <c r="AB81" s="273" t="str">
        <f t="shared" si="17"/>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5"/>
        <v/>
      </c>
      <c r="T82" s="222" t="str">
        <f ca="1">IF(B82="","",IF(ISERROR(MATCH($J82,SorP!$B$1:$B$6230,0)),"",INDIRECT("'SorP'!$A$"&amp;MATCH($J82,SorP!$B$1:$B$6230,0))))</f>
        <v/>
      </c>
      <c r="U82" s="238"/>
      <c r="V82" s="270" t="e">
        <f>IF(C82="",NA(),MATCH($B82&amp;$C82,'Smelter Look-up'!$J:$J,0))</f>
        <v>#N/A</v>
      </c>
      <c r="W82" s="271"/>
      <c r="X82" s="271">
        <f t="shared" ca="1" si="16"/>
        <v>0</v>
      </c>
      <c r="Y82" s="271"/>
      <c r="Z82" s="271"/>
      <c r="AB82" s="273" t="str">
        <f t="shared" si="17"/>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5"/>
        <v/>
      </c>
      <c r="T83" s="222" t="str">
        <f ca="1">IF(B83="","",IF(ISERROR(MATCH($J83,SorP!$B$1:$B$6230,0)),"",INDIRECT("'SorP'!$A$"&amp;MATCH($J83,SorP!$B$1:$B$6230,0))))</f>
        <v/>
      </c>
      <c r="U83" s="238"/>
      <c r="V83" s="270" t="e">
        <f>IF(C83="",NA(),MATCH($B83&amp;$C83,'Smelter Look-up'!$J:$J,0))</f>
        <v>#N/A</v>
      </c>
      <c r="W83" s="271"/>
      <c r="X83" s="271">
        <f t="shared" ca="1" si="16"/>
        <v>0</v>
      </c>
      <c r="Y83" s="271"/>
      <c r="Z83" s="271"/>
      <c r="AB83" s="273" t="str">
        <f t="shared" si="17"/>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5"/>
        <v/>
      </c>
      <c r="T84" s="222" t="str">
        <f ca="1">IF(B84="","",IF(ISERROR(MATCH($J84,SorP!$B$1:$B$6230,0)),"",INDIRECT("'SorP'!$A$"&amp;MATCH($J84,SorP!$B$1:$B$6230,0))))</f>
        <v/>
      </c>
      <c r="U84" s="238"/>
      <c r="V84" s="270" t="e">
        <f>IF(C84="",NA(),MATCH($B84&amp;$C84,'Smelter Look-up'!$J:$J,0))</f>
        <v>#N/A</v>
      </c>
      <c r="W84" s="271"/>
      <c r="X84" s="271">
        <f t="shared" ca="1" si="16"/>
        <v>0</v>
      </c>
      <c r="Y84" s="271"/>
      <c r="Z84" s="271"/>
      <c r="AB84" s="273" t="str">
        <f t="shared" si="17"/>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5"/>
        <v/>
      </c>
      <c r="T85" s="222" t="str">
        <f ca="1">IF(B85="","",IF(ISERROR(MATCH($J85,SorP!$B$1:$B$6230,0)),"",INDIRECT("'SorP'!$A$"&amp;MATCH($J85,SorP!$B$1:$B$6230,0))))</f>
        <v/>
      </c>
      <c r="U85" s="238"/>
      <c r="V85" s="270" t="e">
        <f>IF(C85="",NA(),MATCH($B85&amp;$C85,'Smelter Look-up'!$J:$J,0))</f>
        <v>#N/A</v>
      </c>
      <c r="W85" s="271"/>
      <c r="X85" s="271">
        <f t="shared" ca="1" si="16"/>
        <v>0</v>
      </c>
      <c r="Y85" s="271"/>
      <c r="Z85" s="271"/>
      <c r="AB85" s="273" t="str">
        <f t="shared" si="17"/>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5"/>
        <v/>
      </c>
      <c r="T86" s="222" t="str">
        <f ca="1">IF(B86="","",IF(ISERROR(MATCH($J86,SorP!$B$1:$B$6230,0)),"",INDIRECT("'SorP'!$A$"&amp;MATCH($J86,SorP!$B$1:$B$6230,0))))</f>
        <v/>
      </c>
      <c r="U86" s="238"/>
      <c r="V86" s="270" t="e">
        <f>IF(C86="",NA(),MATCH($B86&amp;$C86,'Smelter Look-up'!$J:$J,0))</f>
        <v>#N/A</v>
      </c>
      <c r="W86" s="271"/>
      <c r="X86" s="271">
        <f t="shared" ca="1" si="16"/>
        <v>0</v>
      </c>
      <c r="Y86" s="271"/>
      <c r="Z86" s="271"/>
      <c r="AB86" s="273" t="str">
        <f t="shared" si="17"/>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5"/>
        <v/>
      </c>
      <c r="T87" s="222" t="str">
        <f ca="1">IF(B87="","",IF(ISERROR(MATCH($J87,SorP!$B$1:$B$6230,0)),"",INDIRECT("'SorP'!$A$"&amp;MATCH($J87,SorP!$B$1:$B$6230,0))))</f>
        <v/>
      </c>
      <c r="U87" s="238"/>
      <c r="V87" s="270" t="e">
        <f>IF(C87="",NA(),MATCH($B87&amp;$C87,'Smelter Look-up'!$J:$J,0))</f>
        <v>#N/A</v>
      </c>
      <c r="W87" s="271"/>
      <c r="X87" s="271">
        <f t="shared" ca="1" si="16"/>
        <v>0</v>
      </c>
      <c r="Y87" s="271"/>
      <c r="Z87" s="271"/>
      <c r="AB87" s="273" t="str">
        <f t="shared" si="17"/>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5"/>
        <v/>
      </c>
      <c r="T88" s="222" t="str">
        <f ca="1">IF(B88="","",IF(ISERROR(MATCH($J88,SorP!$B$1:$B$6230,0)),"",INDIRECT("'SorP'!$A$"&amp;MATCH($J88,SorP!$B$1:$B$6230,0))))</f>
        <v/>
      </c>
      <c r="U88" s="238"/>
      <c r="V88" s="270" t="e">
        <f>IF(C88="",NA(),MATCH($B88&amp;$C88,'Smelter Look-up'!$J:$J,0))</f>
        <v>#N/A</v>
      </c>
      <c r="W88" s="271"/>
      <c r="X88" s="271">
        <f t="shared" ca="1" si="16"/>
        <v>0</v>
      </c>
      <c r="Y88" s="271"/>
      <c r="Z88" s="271"/>
      <c r="AB88" s="273" t="str">
        <f t="shared" si="17"/>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5"/>
        <v/>
      </c>
      <c r="T89" s="222" t="str">
        <f ca="1">IF(B89="","",IF(ISERROR(MATCH($J89,SorP!$B$1:$B$6230,0)),"",INDIRECT("'SorP'!$A$"&amp;MATCH($J89,SorP!$B$1:$B$6230,0))))</f>
        <v/>
      </c>
      <c r="U89" s="238"/>
      <c r="V89" s="270" t="e">
        <f>IF(C89="",NA(),MATCH($B89&amp;$C89,'Smelter Look-up'!$J:$J,0))</f>
        <v>#N/A</v>
      </c>
      <c r="W89" s="271"/>
      <c r="X89" s="271">
        <f t="shared" ca="1" si="16"/>
        <v>0</v>
      </c>
      <c r="Y89" s="271"/>
      <c r="Z89" s="271"/>
      <c r="AB89" s="273" t="str">
        <f t="shared" si="17"/>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5"/>
        <v/>
      </c>
      <c r="T90" s="222" t="str">
        <f ca="1">IF(B90="","",IF(ISERROR(MATCH($J90,SorP!$B$1:$B$6230,0)),"",INDIRECT("'SorP'!$A$"&amp;MATCH($J90,SorP!$B$1:$B$6230,0))))</f>
        <v/>
      </c>
      <c r="U90" s="238"/>
      <c r="V90" s="270" t="e">
        <f>IF(C90="",NA(),MATCH($B90&amp;$C90,'Smelter Look-up'!$J:$J,0))</f>
        <v>#N/A</v>
      </c>
      <c r="W90" s="271"/>
      <c r="X90" s="271">
        <f t="shared" ca="1" si="16"/>
        <v>0</v>
      </c>
      <c r="Y90" s="271"/>
      <c r="Z90" s="271"/>
      <c r="AB90" s="273" t="str">
        <f t="shared" si="17"/>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5"/>
        <v/>
      </c>
      <c r="T91" s="222" t="str">
        <f ca="1">IF(B91="","",IF(ISERROR(MATCH($J91,SorP!$B$1:$B$6230,0)),"",INDIRECT("'SorP'!$A$"&amp;MATCH($J91,SorP!$B$1:$B$6230,0))))</f>
        <v/>
      </c>
      <c r="U91" s="238"/>
      <c r="V91" s="270" t="e">
        <f>IF(C91="",NA(),MATCH($B91&amp;$C91,'Smelter Look-up'!$J:$J,0))</f>
        <v>#N/A</v>
      </c>
      <c r="W91" s="271"/>
      <c r="X91" s="271">
        <f t="shared" ca="1" si="16"/>
        <v>0</v>
      </c>
      <c r="Y91" s="271"/>
      <c r="Z91" s="271"/>
      <c r="AB91" s="273" t="str">
        <f t="shared" si="17"/>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5"/>
        <v/>
      </c>
      <c r="T92" s="222" t="str">
        <f ca="1">IF(B92="","",IF(ISERROR(MATCH($J92,SorP!$B$1:$B$6230,0)),"",INDIRECT("'SorP'!$A$"&amp;MATCH($J92,SorP!$B$1:$B$6230,0))))</f>
        <v/>
      </c>
      <c r="U92" s="238"/>
      <c r="V92" s="270" t="e">
        <f>IF(C92="",NA(),MATCH($B92&amp;$C92,'Smelter Look-up'!$J:$J,0))</f>
        <v>#N/A</v>
      </c>
      <c r="W92" s="271"/>
      <c r="X92" s="271">
        <f t="shared" ca="1" si="16"/>
        <v>0</v>
      </c>
      <c r="Y92" s="271"/>
      <c r="Z92" s="271"/>
      <c r="AB92" s="273" t="str">
        <f t="shared" si="17"/>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5"/>
        <v/>
      </c>
      <c r="T93" s="222" t="str">
        <f ca="1">IF(B93="","",IF(ISERROR(MATCH($J93,SorP!$B$1:$B$6230,0)),"",INDIRECT("'SorP'!$A$"&amp;MATCH($J93,SorP!$B$1:$B$6230,0))))</f>
        <v/>
      </c>
      <c r="U93" s="238"/>
      <c r="V93" s="270" t="e">
        <f>IF(C93="",NA(),MATCH($B93&amp;$C93,'Smelter Look-up'!$J:$J,0))</f>
        <v>#N/A</v>
      </c>
      <c r="W93" s="271"/>
      <c r="X93" s="271">
        <f t="shared" ca="1" si="16"/>
        <v>0</v>
      </c>
      <c r="Y93" s="271"/>
      <c r="Z93" s="271"/>
      <c r="AB93" s="273" t="str">
        <f t="shared" si="17"/>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5"/>
        <v/>
      </c>
      <c r="T94" s="222" t="str">
        <f ca="1">IF(B94="","",IF(ISERROR(MATCH($J94,SorP!$B$1:$B$6230,0)),"",INDIRECT("'SorP'!$A$"&amp;MATCH($J94,SorP!$B$1:$B$6230,0))))</f>
        <v/>
      </c>
      <c r="U94" s="238"/>
      <c r="V94" s="270" t="e">
        <f>IF(C94="",NA(),MATCH($B94&amp;$C94,'Smelter Look-up'!$J:$J,0))</f>
        <v>#N/A</v>
      </c>
      <c r="W94" s="271"/>
      <c r="X94" s="271">
        <f t="shared" ca="1" si="16"/>
        <v>0</v>
      </c>
      <c r="Y94" s="271"/>
      <c r="Z94" s="271"/>
      <c r="AB94" s="273" t="str">
        <f t="shared" si="17"/>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5"/>
        <v/>
      </c>
      <c r="T95" s="222" t="str">
        <f ca="1">IF(B95="","",IF(ISERROR(MATCH($J95,SorP!$B$1:$B$6230,0)),"",INDIRECT("'SorP'!$A$"&amp;MATCH($J95,SorP!$B$1:$B$6230,0))))</f>
        <v/>
      </c>
      <c r="U95" s="238"/>
      <c r="V95" s="270" t="e">
        <f>IF(C95="",NA(),MATCH($B95&amp;$C95,'Smelter Look-up'!$J:$J,0))</f>
        <v>#N/A</v>
      </c>
      <c r="W95" s="271"/>
      <c r="X95" s="271">
        <f t="shared" ca="1" si="16"/>
        <v>0</v>
      </c>
      <c r="Y95" s="271"/>
      <c r="Z95" s="271"/>
      <c r="AB95" s="273" t="str">
        <f t="shared" si="17"/>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5"/>
        <v/>
      </c>
      <c r="T96" s="222" t="str">
        <f ca="1">IF(B96="","",IF(ISERROR(MATCH($J96,SorP!$B$1:$B$6230,0)),"",INDIRECT("'SorP'!$A$"&amp;MATCH($J96,SorP!$B$1:$B$6230,0))))</f>
        <v/>
      </c>
      <c r="U96" s="238"/>
      <c r="V96" s="270" t="e">
        <f>IF(C96="",NA(),MATCH($B96&amp;$C96,'Smelter Look-up'!$J:$J,0))</f>
        <v>#N/A</v>
      </c>
      <c r="W96" s="271"/>
      <c r="X96" s="271">
        <f t="shared" ca="1" si="16"/>
        <v>0</v>
      </c>
      <c r="Y96" s="271"/>
      <c r="Z96" s="271"/>
      <c r="AB96" s="273" t="str">
        <f t="shared" si="17"/>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5"/>
        <v/>
      </c>
      <c r="T97" s="222" t="str">
        <f ca="1">IF(B97="","",IF(ISERROR(MATCH($J97,SorP!$B$1:$B$6230,0)),"",INDIRECT("'SorP'!$A$"&amp;MATCH($J97,SorP!$B$1:$B$6230,0))))</f>
        <v/>
      </c>
      <c r="U97" s="238"/>
      <c r="V97" s="270" t="e">
        <f>IF(C97="",NA(),MATCH($B97&amp;$C97,'Smelter Look-up'!$J:$J,0))</f>
        <v>#N/A</v>
      </c>
      <c r="W97" s="271"/>
      <c r="X97" s="271">
        <f t="shared" ca="1" si="16"/>
        <v>0</v>
      </c>
      <c r="Y97" s="271"/>
      <c r="Z97" s="271"/>
      <c r="AB97" s="273" t="str">
        <f t="shared" si="17"/>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5"/>
        <v/>
      </c>
      <c r="T98" s="222" t="str">
        <f ca="1">IF(B98="","",IF(ISERROR(MATCH($J98,SorP!$B$1:$B$6230,0)),"",INDIRECT("'SorP'!$A$"&amp;MATCH($J98,SorP!$B$1:$B$6230,0))))</f>
        <v/>
      </c>
      <c r="U98" s="238"/>
      <c r="V98" s="270" t="e">
        <f>IF(C98="",NA(),MATCH($B98&amp;$C98,'Smelter Look-up'!$J:$J,0))</f>
        <v>#N/A</v>
      </c>
      <c r="W98" s="271"/>
      <c r="X98" s="271">
        <f t="shared" ca="1" si="16"/>
        <v>0</v>
      </c>
      <c r="Y98" s="271"/>
      <c r="Z98" s="271"/>
      <c r="AB98" s="273" t="str">
        <f t="shared" si="17"/>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ref="S100:S130" ca="1" si="18">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ca="1" si="19">IF(AND(C100="Smelter not listed",OR(LEN(D100)=0,LEN(E100)=0)),1,0)</f>
        <v>0</v>
      </c>
      <c r="Y100" s="271"/>
      <c r="Z100" s="271"/>
      <c r="AB100" s="273" t="str">
        <f t="shared" ref="AB100:AB130" si="20">B100&amp;C100</f>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8"/>
        <v/>
      </c>
      <c r="T101" s="222" t="str">
        <f ca="1">IF(B101="","",IF(ISERROR(MATCH($J101,SorP!$B$1:$B$6230,0)),"",INDIRECT("'SorP'!$A$"&amp;MATCH($J101,SorP!$B$1:$B$6230,0))))</f>
        <v/>
      </c>
      <c r="U101" s="238"/>
      <c r="V101" s="270" t="e">
        <f>IF(C101="",NA(),MATCH($B101&amp;$C101,'Smelter Look-up'!$J:$J,0))</f>
        <v>#N/A</v>
      </c>
      <c r="W101" s="271"/>
      <c r="X101" s="271">
        <f t="shared" ca="1" si="19"/>
        <v>0</v>
      </c>
      <c r="Y101" s="271"/>
      <c r="Z101" s="271"/>
      <c r="AB101" s="273" t="str">
        <f t="shared" si="20"/>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8"/>
        <v/>
      </c>
      <c r="T102" s="222" t="str">
        <f ca="1">IF(B102="","",IF(ISERROR(MATCH($J102,SorP!$B$1:$B$6230,0)),"",INDIRECT("'SorP'!$A$"&amp;MATCH($J102,SorP!$B$1:$B$6230,0))))</f>
        <v/>
      </c>
      <c r="U102" s="238"/>
      <c r="V102" s="270" t="e">
        <f>IF(C102="",NA(),MATCH($B102&amp;$C102,'Smelter Look-up'!$J:$J,0))</f>
        <v>#N/A</v>
      </c>
      <c r="W102" s="271"/>
      <c r="X102" s="271">
        <f t="shared" ca="1" si="19"/>
        <v>0</v>
      </c>
      <c r="Y102" s="271"/>
      <c r="Z102" s="271"/>
      <c r="AB102" s="273" t="str">
        <f t="shared" si="20"/>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8"/>
        <v/>
      </c>
      <c r="T103" s="222" t="str">
        <f ca="1">IF(B103="","",IF(ISERROR(MATCH($J103,SorP!$B$1:$B$6230,0)),"",INDIRECT("'SorP'!$A$"&amp;MATCH($J103,SorP!$B$1:$B$6230,0))))</f>
        <v/>
      </c>
      <c r="U103" s="238"/>
      <c r="V103" s="270" t="e">
        <f>IF(C103="",NA(),MATCH($B103&amp;$C103,'Smelter Look-up'!$J:$J,0))</f>
        <v>#N/A</v>
      </c>
      <c r="W103" s="271"/>
      <c r="X103" s="271">
        <f t="shared" ca="1" si="19"/>
        <v>0</v>
      </c>
      <c r="Y103" s="271"/>
      <c r="Z103" s="271"/>
      <c r="AB103" s="273" t="str">
        <f t="shared" si="20"/>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8"/>
        <v/>
      </c>
      <c r="T104" s="222" t="str">
        <f ca="1">IF(B104="","",IF(ISERROR(MATCH($J104,SorP!$B$1:$B$6230,0)),"",INDIRECT("'SorP'!$A$"&amp;MATCH($J104,SorP!$B$1:$B$6230,0))))</f>
        <v/>
      </c>
      <c r="U104" s="238"/>
      <c r="V104" s="270" t="e">
        <f>IF(C104="",NA(),MATCH($B104&amp;$C104,'Smelter Look-up'!$J:$J,0))</f>
        <v>#N/A</v>
      </c>
      <c r="W104" s="271"/>
      <c r="X104" s="271">
        <f t="shared" ca="1" si="19"/>
        <v>0</v>
      </c>
      <c r="Y104" s="271"/>
      <c r="Z104" s="271"/>
      <c r="AB104" s="273" t="str">
        <f t="shared" si="20"/>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8"/>
        <v/>
      </c>
      <c r="T105" s="222" t="str">
        <f ca="1">IF(B105="","",IF(ISERROR(MATCH($J105,SorP!$B$1:$B$6230,0)),"",INDIRECT("'SorP'!$A$"&amp;MATCH($J105,SorP!$B$1:$B$6230,0))))</f>
        <v/>
      </c>
      <c r="U105" s="238"/>
      <c r="V105" s="270" t="e">
        <f>IF(C105="",NA(),MATCH($B105&amp;$C105,'Smelter Look-up'!$J:$J,0))</f>
        <v>#N/A</v>
      </c>
      <c r="W105" s="271"/>
      <c r="X105" s="271">
        <f t="shared" ca="1" si="19"/>
        <v>0</v>
      </c>
      <c r="Y105" s="271"/>
      <c r="Z105" s="271"/>
      <c r="AB105" s="273" t="str">
        <f t="shared" si="20"/>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8"/>
        <v/>
      </c>
      <c r="T106" s="222" t="str">
        <f ca="1">IF(B106="","",IF(ISERROR(MATCH($J106,SorP!$B$1:$B$6230,0)),"",INDIRECT("'SorP'!$A$"&amp;MATCH($J106,SorP!$B$1:$B$6230,0))))</f>
        <v/>
      </c>
      <c r="U106" s="238"/>
      <c r="V106" s="270" t="e">
        <f>IF(C106="",NA(),MATCH($B106&amp;$C106,'Smelter Look-up'!$J:$J,0))</f>
        <v>#N/A</v>
      </c>
      <c r="W106" s="271"/>
      <c r="X106" s="271">
        <f t="shared" ca="1" si="19"/>
        <v>0</v>
      </c>
      <c r="Y106" s="271"/>
      <c r="Z106" s="271"/>
      <c r="AB106" s="273" t="str">
        <f t="shared" si="20"/>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8"/>
        <v/>
      </c>
      <c r="T107" s="222" t="str">
        <f ca="1">IF(B107="","",IF(ISERROR(MATCH($J107,SorP!$B$1:$B$6230,0)),"",INDIRECT("'SorP'!$A$"&amp;MATCH($J107,SorP!$B$1:$B$6230,0))))</f>
        <v/>
      </c>
      <c r="U107" s="238"/>
      <c r="V107" s="270" t="e">
        <f>IF(C107="",NA(),MATCH($B107&amp;$C107,'Smelter Look-up'!$J:$J,0))</f>
        <v>#N/A</v>
      </c>
      <c r="W107" s="271"/>
      <c r="X107" s="271">
        <f t="shared" ca="1" si="19"/>
        <v>0</v>
      </c>
      <c r="Y107" s="271"/>
      <c r="Z107" s="271"/>
      <c r="AB107" s="273" t="str">
        <f t="shared" si="20"/>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8"/>
        <v/>
      </c>
      <c r="T108" s="222" t="str">
        <f ca="1">IF(B108="","",IF(ISERROR(MATCH($J108,SorP!$B$1:$B$6230,0)),"",INDIRECT("'SorP'!$A$"&amp;MATCH($J108,SorP!$B$1:$B$6230,0))))</f>
        <v/>
      </c>
      <c r="U108" s="238"/>
      <c r="V108" s="270" t="e">
        <f>IF(C108="",NA(),MATCH($B108&amp;$C108,'Smelter Look-up'!$J:$J,0))</f>
        <v>#N/A</v>
      </c>
      <c r="W108" s="271"/>
      <c r="X108" s="271">
        <f t="shared" ca="1" si="19"/>
        <v>0</v>
      </c>
      <c r="Y108" s="271"/>
      <c r="Z108" s="271"/>
      <c r="AB108" s="273" t="str">
        <f t="shared" si="20"/>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8"/>
        <v/>
      </c>
      <c r="T109" s="222" t="str">
        <f ca="1">IF(B109="","",IF(ISERROR(MATCH($J109,SorP!$B$1:$B$6230,0)),"",INDIRECT("'SorP'!$A$"&amp;MATCH($J109,SorP!$B$1:$B$6230,0))))</f>
        <v/>
      </c>
      <c r="U109" s="238"/>
      <c r="V109" s="270" t="e">
        <f>IF(C109="",NA(),MATCH($B109&amp;$C109,'Smelter Look-up'!$J:$J,0))</f>
        <v>#N/A</v>
      </c>
      <c r="W109" s="271"/>
      <c r="X109" s="271">
        <f t="shared" ca="1" si="19"/>
        <v>0</v>
      </c>
      <c r="Y109" s="271"/>
      <c r="Z109" s="271"/>
      <c r="AB109" s="273" t="str">
        <f t="shared" si="20"/>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8"/>
        <v/>
      </c>
      <c r="T110" s="222" t="str">
        <f ca="1">IF(B110="","",IF(ISERROR(MATCH($J110,SorP!$B$1:$B$6230,0)),"",INDIRECT("'SorP'!$A$"&amp;MATCH($J110,SorP!$B$1:$B$6230,0))))</f>
        <v/>
      </c>
      <c r="U110" s="238"/>
      <c r="V110" s="270" t="e">
        <f>IF(C110="",NA(),MATCH($B110&amp;$C110,'Smelter Look-up'!$J:$J,0))</f>
        <v>#N/A</v>
      </c>
      <c r="W110" s="271"/>
      <c r="X110" s="271">
        <f t="shared" ca="1" si="19"/>
        <v>0</v>
      </c>
      <c r="Y110" s="271"/>
      <c r="Z110" s="271"/>
      <c r="AB110" s="273" t="str">
        <f t="shared" si="20"/>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8"/>
        <v/>
      </c>
      <c r="T111" s="222" t="str">
        <f ca="1">IF(B111="","",IF(ISERROR(MATCH($J111,SorP!$B$1:$B$6230,0)),"",INDIRECT("'SorP'!$A$"&amp;MATCH($J111,SorP!$B$1:$B$6230,0))))</f>
        <v/>
      </c>
      <c r="U111" s="238"/>
      <c r="V111" s="270" t="e">
        <f>IF(C111="",NA(),MATCH($B111&amp;$C111,'Smelter Look-up'!$J:$J,0))</f>
        <v>#N/A</v>
      </c>
      <c r="W111" s="271"/>
      <c r="X111" s="271">
        <f t="shared" ca="1" si="19"/>
        <v>0</v>
      </c>
      <c r="Y111" s="271"/>
      <c r="Z111" s="271"/>
      <c r="AB111" s="273" t="str">
        <f t="shared" si="20"/>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8"/>
        <v/>
      </c>
      <c r="T112" s="222" t="str">
        <f ca="1">IF(B112="","",IF(ISERROR(MATCH($J112,SorP!$B$1:$B$6230,0)),"",INDIRECT("'SorP'!$A$"&amp;MATCH($J112,SorP!$B$1:$B$6230,0))))</f>
        <v/>
      </c>
      <c r="U112" s="238"/>
      <c r="V112" s="270" t="e">
        <f>IF(C112="",NA(),MATCH($B112&amp;$C112,'Smelter Look-up'!$J:$J,0))</f>
        <v>#N/A</v>
      </c>
      <c r="W112" s="271"/>
      <c r="X112" s="271">
        <f t="shared" ca="1" si="19"/>
        <v>0</v>
      </c>
      <c r="Y112" s="271"/>
      <c r="Z112" s="271"/>
      <c r="AB112" s="273" t="str">
        <f t="shared" si="20"/>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8"/>
        <v/>
      </c>
      <c r="T113" s="222" t="str">
        <f ca="1">IF(B113="","",IF(ISERROR(MATCH($J113,SorP!$B$1:$B$6230,0)),"",INDIRECT("'SorP'!$A$"&amp;MATCH($J113,SorP!$B$1:$B$6230,0))))</f>
        <v/>
      </c>
      <c r="U113" s="238"/>
      <c r="V113" s="270" t="e">
        <f>IF(C113="",NA(),MATCH($B113&amp;$C113,'Smelter Look-up'!$J:$J,0))</f>
        <v>#N/A</v>
      </c>
      <c r="W113" s="271"/>
      <c r="X113" s="271">
        <f t="shared" ca="1" si="19"/>
        <v>0</v>
      </c>
      <c r="Y113" s="271"/>
      <c r="Z113" s="271"/>
      <c r="AB113" s="273" t="str">
        <f t="shared" si="20"/>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8"/>
        <v/>
      </c>
      <c r="T114" s="222" t="str">
        <f ca="1">IF(B114="","",IF(ISERROR(MATCH($J114,SorP!$B$1:$B$6230,0)),"",INDIRECT("'SorP'!$A$"&amp;MATCH($J114,SorP!$B$1:$B$6230,0))))</f>
        <v/>
      </c>
      <c r="U114" s="238"/>
      <c r="V114" s="270" t="e">
        <f>IF(C114="",NA(),MATCH($B114&amp;$C114,'Smelter Look-up'!$J:$J,0))</f>
        <v>#N/A</v>
      </c>
      <c r="W114" s="271"/>
      <c r="X114" s="271">
        <f t="shared" ca="1" si="19"/>
        <v>0</v>
      </c>
      <c r="Y114" s="271"/>
      <c r="Z114" s="271"/>
      <c r="AB114" s="273" t="str">
        <f t="shared" si="20"/>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8"/>
        <v/>
      </c>
      <c r="T115" s="222" t="str">
        <f ca="1">IF(B115="","",IF(ISERROR(MATCH($J115,SorP!$B$1:$B$6230,0)),"",INDIRECT("'SorP'!$A$"&amp;MATCH($J115,SorP!$B$1:$B$6230,0))))</f>
        <v/>
      </c>
      <c r="U115" s="238"/>
      <c r="V115" s="270" t="e">
        <f>IF(C115="",NA(),MATCH($B115&amp;$C115,'Smelter Look-up'!$J:$J,0))</f>
        <v>#N/A</v>
      </c>
      <c r="W115" s="271"/>
      <c r="X115" s="271">
        <f t="shared" ca="1" si="19"/>
        <v>0</v>
      </c>
      <c r="Y115" s="271"/>
      <c r="Z115" s="271"/>
      <c r="AB115" s="273" t="str">
        <f t="shared" si="20"/>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8"/>
        <v/>
      </c>
      <c r="T116" s="222" t="str">
        <f ca="1">IF(B116="","",IF(ISERROR(MATCH($J116,SorP!$B$1:$B$6230,0)),"",INDIRECT("'SorP'!$A$"&amp;MATCH($J116,SorP!$B$1:$B$6230,0))))</f>
        <v/>
      </c>
      <c r="U116" s="238"/>
      <c r="V116" s="270" t="e">
        <f>IF(C116="",NA(),MATCH($B116&amp;$C116,'Smelter Look-up'!$J:$J,0))</f>
        <v>#N/A</v>
      </c>
      <c r="W116" s="271"/>
      <c r="X116" s="271">
        <f t="shared" ca="1" si="19"/>
        <v>0</v>
      </c>
      <c r="Y116" s="271"/>
      <c r="Z116" s="271"/>
      <c r="AB116" s="273" t="str">
        <f t="shared" si="20"/>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8"/>
        <v/>
      </c>
      <c r="T117" s="222" t="str">
        <f ca="1">IF(B117="","",IF(ISERROR(MATCH($J117,SorP!$B$1:$B$6230,0)),"",INDIRECT("'SorP'!$A$"&amp;MATCH($J117,SorP!$B$1:$B$6230,0))))</f>
        <v/>
      </c>
      <c r="U117" s="238"/>
      <c r="V117" s="270" t="e">
        <f>IF(C117="",NA(),MATCH($B117&amp;$C117,'Smelter Look-up'!$J:$J,0))</f>
        <v>#N/A</v>
      </c>
      <c r="W117" s="271"/>
      <c r="X117" s="271">
        <f t="shared" ca="1" si="19"/>
        <v>0</v>
      </c>
      <c r="Y117" s="271"/>
      <c r="Z117" s="271"/>
      <c r="AB117" s="273" t="str">
        <f t="shared" si="20"/>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8"/>
        <v/>
      </c>
      <c r="T118" s="222" t="str">
        <f ca="1">IF(B118="","",IF(ISERROR(MATCH($J118,SorP!$B$1:$B$6230,0)),"",INDIRECT("'SorP'!$A$"&amp;MATCH($J118,SorP!$B$1:$B$6230,0))))</f>
        <v/>
      </c>
      <c r="U118" s="238"/>
      <c r="V118" s="270" t="e">
        <f>IF(C118="",NA(),MATCH($B118&amp;$C118,'Smelter Look-up'!$J:$J,0))</f>
        <v>#N/A</v>
      </c>
      <c r="W118" s="271"/>
      <c r="X118" s="271">
        <f t="shared" ca="1" si="19"/>
        <v>0</v>
      </c>
      <c r="Y118" s="271"/>
      <c r="Z118" s="271"/>
      <c r="AB118" s="273" t="str">
        <f t="shared" si="20"/>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8"/>
        <v/>
      </c>
      <c r="T119" s="222" t="str">
        <f ca="1">IF(B119="","",IF(ISERROR(MATCH($J119,SorP!$B$1:$B$6230,0)),"",INDIRECT("'SorP'!$A$"&amp;MATCH($J119,SorP!$B$1:$B$6230,0))))</f>
        <v/>
      </c>
      <c r="U119" s="238"/>
      <c r="V119" s="270" t="e">
        <f>IF(C119="",NA(),MATCH($B119&amp;$C119,'Smelter Look-up'!$J:$J,0))</f>
        <v>#N/A</v>
      </c>
      <c r="W119" s="271"/>
      <c r="X119" s="271">
        <f t="shared" ca="1" si="19"/>
        <v>0</v>
      </c>
      <c r="Y119" s="271"/>
      <c r="Z119" s="271"/>
      <c r="AB119" s="273" t="str">
        <f t="shared" si="20"/>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8"/>
        <v/>
      </c>
      <c r="T120" s="222" t="str">
        <f ca="1">IF(B120="","",IF(ISERROR(MATCH($J120,SorP!$B$1:$B$6230,0)),"",INDIRECT("'SorP'!$A$"&amp;MATCH($J120,SorP!$B$1:$B$6230,0))))</f>
        <v/>
      </c>
      <c r="U120" s="238"/>
      <c r="V120" s="270" t="e">
        <f>IF(C120="",NA(),MATCH($B120&amp;$C120,'Smelter Look-up'!$J:$J,0))</f>
        <v>#N/A</v>
      </c>
      <c r="W120" s="271"/>
      <c r="X120" s="271">
        <f t="shared" ca="1" si="19"/>
        <v>0</v>
      </c>
      <c r="Y120" s="271"/>
      <c r="Z120" s="271"/>
      <c r="AB120" s="273" t="str">
        <f t="shared" si="20"/>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8"/>
        <v/>
      </c>
      <c r="T121" s="222" t="str">
        <f ca="1">IF(B121="","",IF(ISERROR(MATCH($J121,SorP!$B$1:$B$6230,0)),"",INDIRECT("'SorP'!$A$"&amp;MATCH($J121,SorP!$B$1:$B$6230,0))))</f>
        <v/>
      </c>
      <c r="U121" s="238"/>
      <c r="V121" s="270" t="e">
        <f>IF(C121="",NA(),MATCH($B121&amp;$C121,'Smelter Look-up'!$J:$J,0))</f>
        <v>#N/A</v>
      </c>
      <c r="W121" s="271"/>
      <c r="X121" s="271">
        <f t="shared" ca="1" si="19"/>
        <v>0</v>
      </c>
      <c r="Y121" s="271"/>
      <c r="Z121" s="271"/>
      <c r="AB121" s="273" t="str">
        <f t="shared" si="20"/>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8"/>
        <v/>
      </c>
      <c r="T122" s="222" t="str">
        <f ca="1">IF(B122="","",IF(ISERROR(MATCH($J122,SorP!$B$1:$B$6230,0)),"",INDIRECT("'SorP'!$A$"&amp;MATCH($J122,SorP!$B$1:$B$6230,0))))</f>
        <v/>
      </c>
      <c r="U122" s="238"/>
      <c r="V122" s="270" t="e">
        <f>IF(C122="",NA(),MATCH($B122&amp;$C122,'Smelter Look-up'!$J:$J,0))</f>
        <v>#N/A</v>
      </c>
      <c r="W122" s="271"/>
      <c r="X122" s="271">
        <f t="shared" ca="1" si="19"/>
        <v>0</v>
      </c>
      <c r="Y122" s="271"/>
      <c r="Z122" s="271"/>
      <c r="AB122" s="273" t="str">
        <f t="shared" si="20"/>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8"/>
        <v/>
      </c>
      <c r="T123" s="222" t="str">
        <f ca="1">IF(B123="","",IF(ISERROR(MATCH($J123,SorP!$B$1:$B$6230,0)),"",INDIRECT("'SorP'!$A$"&amp;MATCH($J123,SorP!$B$1:$B$6230,0))))</f>
        <v/>
      </c>
      <c r="U123" s="238"/>
      <c r="V123" s="270" t="e">
        <f>IF(C123="",NA(),MATCH($B123&amp;$C123,'Smelter Look-up'!$J:$J,0))</f>
        <v>#N/A</v>
      </c>
      <c r="W123" s="271"/>
      <c r="X123" s="271">
        <f t="shared" ca="1" si="19"/>
        <v>0</v>
      </c>
      <c r="Y123" s="271"/>
      <c r="Z123" s="271"/>
      <c r="AB123" s="273" t="str">
        <f t="shared" si="20"/>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8"/>
        <v/>
      </c>
      <c r="T124" s="222" t="str">
        <f ca="1">IF(B124="","",IF(ISERROR(MATCH($J124,SorP!$B$1:$B$6230,0)),"",INDIRECT("'SorP'!$A$"&amp;MATCH($J124,SorP!$B$1:$B$6230,0))))</f>
        <v/>
      </c>
      <c r="U124" s="238"/>
      <c r="V124" s="270" t="e">
        <f>IF(C124="",NA(),MATCH($B124&amp;$C124,'Smelter Look-up'!$J:$J,0))</f>
        <v>#N/A</v>
      </c>
      <c r="W124" s="271"/>
      <c r="X124" s="271">
        <f t="shared" ca="1" si="19"/>
        <v>0</v>
      </c>
      <c r="Y124" s="271"/>
      <c r="Z124" s="271"/>
      <c r="AB124" s="273" t="str">
        <f t="shared" si="20"/>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8"/>
        <v/>
      </c>
      <c r="T125" s="222" t="str">
        <f ca="1">IF(B125="","",IF(ISERROR(MATCH($J125,SorP!$B$1:$B$6230,0)),"",INDIRECT("'SorP'!$A$"&amp;MATCH($J125,SorP!$B$1:$B$6230,0))))</f>
        <v/>
      </c>
      <c r="U125" s="238"/>
      <c r="V125" s="270" t="e">
        <f>IF(C125="",NA(),MATCH($B125&amp;$C125,'Smelter Look-up'!$J:$J,0))</f>
        <v>#N/A</v>
      </c>
      <c r="W125" s="271"/>
      <c r="X125" s="271">
        <f t="shared" ca="1" si="19"/>
        <v>0</v>
      </c>
      <c r="Y125" s="271"/>
      <c r="Z125" s="271"/>
      <c r="AB125" s="273" t="str">
        <f t="shared" si="20"/>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8"/>
        <v/>
      </c>
      <c r="T126" s="222" t="str">
        <f ca="1">IF(B126="","",IF(ISERROR(MATCH($J126,SorP!$B$1:$B$6230,0)),"",INDIRECT("'SorP'!$A$"&amp;MATCH($J126,SorP!$B$1:$B$6230,0))))</f>
        <v/>
      </c>
      <c r="U126" s="238"/>
      <c r="V126" s="270" t="e">
        <f>IF(C126="",NA(),MATCH($B126&amp;$C126,'Smelter Look-up'!$J:$J,0))</f>
        <v>#N/A</v>
      </c>
      <c r="W126" s="271"/>
      <c r="X126" s="271">
        <f t="shared" ca="1" si="19"/>
        <v>0</v>
      </c>
      <c r="Y126" s="271"/>
      <c r="Z126" s="271"/>
      <c r="AB126" s="273" t="str">
        <f t="shared" si="20"/>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8"/>
        <v/>
      </c>
      <c r="T127" s="222" t="str">
        <f ca="1">IF(B127="","",IF(ISERROR(MATCH($J127,SorP!$B$1:$B$6230,0)),"",INDIRECT("'SorP'!$A$"&amp;MATCH($J127,SorP!$B$1:$B$6230,0))))</f>
        <v/>
      </c>
      <c r="U127" s="238"/>
      <c r="V127" s="270" t="e">
        <f>IF(C127="",NA(),MATCH($B127&amp;$C127,'Smelter Look-up'!$J:$J,0))</f>
        <v>#N/A</v>
      </c>
      <c r="W127" s="271"/>
      <c r="X127" s="271">
        <f t="shared" ca="1" si="19"/>
        <v>0</v>
      </c>
      <c r="Y127" s="271"/>
      <c r="Z127" s="271"/>
      <c r="AB127" s="273" t="str">
        <f t="shared" si="20"/>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 ca="1" si="21">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ca="1" si="22">IF(AND(C131="Smelter not listed",OR(LEN(D131)=0,LEN(E131)=0)),1,0)</f>
        <v>0</v>
      </c>
      <c r="Y131" s="271"/>
      <c r="Z131" s="271"/>
      <c r="AB131" s="273" t="str">
        <f t="shared" ref="AB131" si="23">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ref="S132:S163" ca="1" si="24">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ca="1" si="25">IF(AND(C132="Smelter not listed",OR(LEN(D132)=0,LEN(E132)=0)),1,0)</f>
        <v>0</v>
      </c>
      <c r="Y132" s="271"/>
      <c r="Z132" s="271"/>
      <c r="AB132" s="273" t="str">
        <f t="shared" ref="AB132:AB163" si="26">B132&amp;C132</f>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4"/>
        <v/>
      </c>
      <c r="T133" s="222" t="str">
        <f ca="1">IF(B133="","",IF(ISERROR(MATCH($J133,SorP!$B$1:$B$6230,0)),"",INDIRECT("'SorP'!$A$"&amp;MATCH($J133,SorP!$B$1:$B$6230,0))))</f>
        <v/>
      </c>
      <c r="U133" s="238"/>
      <c r="V133" s="270" t="e">
        <f>IF(C133="",NA(),MATCH($B133&amp;$C133,'Smelter Look-up'!$J:$J,0))</f>
        <v>#N/A</v>
      </c>
      <c r="W133" s="271"/>
      <c r="X133" s="271">
        <f t="shared" ca="1" si="25"/>
        <v>0</v>
      </c>
      <c r="Y133" s="271"/>
      <c r="Z133" s="271"/>
      <c r="AB133" s="273" t="str">
        <f t="shared" si="26"/>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4"/>
        <v/>
      </c>
      <c r="T134" s="222" t="str">
        <f ca="1">IF(B134="","",IF(ISERROR(MATCH($J134,SorP!$B$1:$B$6230,0)),"",INDIRECT("'SorP'!$A$"&amp;MATCH($J134,SorP!$B$1:$B$6230,0))))</f>
        <v/>
      </c>
      <c r="U134" s="238"/>
      <c r="V134" s="270" t="e">
        <f>IF(C134="",NA(),MATCH($B134&amp;$C134,'Smelter Look-up'!$J:$J,0))</f>
        <v>#N/A</v>
      </c>
      <c r="W134" s="271"/>
      <c r="X134" s="271">
        <f t="shared" ca="1" si="25"/>
        <v>0</v>
      </c>
      <c r="Y134" s="271"/>
      <c r="Z134" s="271"/>
      <c r="AB134" s="273" t="str">
        <f t="shared" si="26"/>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4"/>
        <v/>
      </c>
      <c r="T135" s="222" t="str">
        <f ca="1">IF(B135="","",IF(ISERROR(MATCH($J135,SorP!$B$1:$B$6230,0)),"",INDIRECT("'SorP'!$A$"&amp;MATCH($J135,SorP!$B$1:$B$6230,0))))</f>
        <v/>
      </c>
      <c r="U135" s="238"/>
      <c r="V135" s="270" t="e">
        <f>IF(C135="",NA(),MATCH($B135&amp;$C135,'Smelter Look-up'!$J:$J,0))</f>
        <v>#N/A</v>
      </c>
      <c r="W135" s="271"/>
      <c r="X135" s="271">
        <f t="shared" ca="1" si="25"/>
        <v>0</v>
      </c>
      <c r="Y135" s="271"/>
      <c r="Z135" s="271"/>
      <c r="AB135" s="273" t="str">
        <f t="shared" si="26"/>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4"/>
        <v/>
      </c>
      <c r="T136" s="222" t="str">
        <f ca="1">IF(B136="","",IF(ISERROR(MATCH($J136,SorP!$B$1:$B$6230,0)),"",INDIRECT("'SorP'!$A$"&amp;MATCH($J136,SorP!$B$1:$B$6230,0))))</f>
        <v/>
      </c>
      <c r="U136" s="238"/>
      <c r="V136" s="270" t="e">
        <f>IF(C136="",NA(),MATCH($B136&amp;$C136,'Smelter Look-up'!$J:$J,0))</f>
        <v>#N/A</v>
      </c>
      <c r="W136" s="271"/>
      <c r="X136" s="271">
        <f t="shared" ca="1" si="25"/>
        <v>0</v>
      </c>
      <c r="Y136" s="271"/>
      <c r="Z136" s="271"/>
      <c r="AB136" s="273" t="str">
        <f t="shared" si="26"/>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4"/>
        <v/>
      </c>
      <c r="T137" s="222" t="str">
        <f ca="1">IF(B137="","",IF(ISERROR(MATCH($J137,SorP!$B$1:$B$6230,0)),"",INDIRECT("'SorP'!$A$"&amp;MATCH($J137,SorP!$B$1:$B$6230,0))))</f>
        <v/>
      </c>
      <c r="U137" s="238"/>
      <c r="V137" s="270" t="e">
        <f>IF(C137="",NA(),MATCH($B137&amp;$C137,'Smelter Look-up'!$J:$J,0))</f>
        <v>#N/A</v>
      </c>
      <c r="W137" s="271"/>
      <c r="X137" s="271">
        <f t="shared" ca="1" si="25"/>
        <v>0</v>
      </c>
      <c r="Y137" s="271"/>
      <c r="Z137" s="271"/>
      <c r="AB137" s="273" t="str">
        <f t="shared" si="26"/>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4"/>
        <v/>
      </c>
      <c r="T138" s="222" t="str">
        <f ca="1">IF(B138="","",IF(ISERROR(MATCH($J138,SorP!$B$1:$B$6230,0)),"",INDIRECT("'SorP'!$A$"&amp;MATCH($J138,SorP!$B$1:$B$6230,0))))</f>
        <v/>
      </c>
      <c r="U138" s="238"/>
      <c r="V138" s="270" t="e">
        <f>IF(C138="",NA(),MATCH($B138&amp;$C138,'Smelter Look-up'!$J:$J,0))</f>
        <v>#N/A</v>
      </c>
      <c r="W138" s="271"/>
      <c r="X138" s="271">
        <f t="shared" ca="1" si="25"/>
        <v>0</v>
      </c>
      <c r="Y138" s="271"/>
      <c r="Z138" s="271"/>
      <c r="AB138" s="273" t="str">
        <f t="shared" si="26"/>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4"/>
        <v/>
      </c>
      <c r="T139" s="222" t="str">
        <f ca="1">IF(B139="","",IF(ISERROR(MATCH($J139,SorP!$B$1:$B$6230,0)),"",INDIRECT("'SorP'!$A$"&amp;MATCH($J139,SorP!$B$1:$B$6230,0))))</f>
        <v/>
      </c>
      <c r="U139" s="238"/>
      <c r="V139" s="270" t="e">
        <f>IF(C139="",NA(),MATCH($B139&amp;$C139,'Smelter Look-up'!$J:$J,0))</f>
        <v>#N/A</v>
      </c>
      <c r="W139" s="271"/>
      <c r="X139" s="271">
        <f t="shared" ca="1" si="25"/>
        <v>0</v>
      </c>
      <c r="Y139" s="271"/>
      <c r="Z139" s="271"/>
      <c r="AB139" s="273" t="str">
        <f t="shared" si="26"/>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4"/>
        <v/>
      </c>
      <c r="T140" s="222" t="str">
        <f ca="1">IF(B140="","",IF(ISERROR(MATCH($J140,SorP!$B$1:$B$6230,0)),"",INDIRECT("'SorP'!$A$"&amp;MATCH($J140,SorP!$B$1:$B$6230,0))))</f>
        <v/>
      </c>
      <c r="U140" s="238"/>
      <c r="V140" s="270" t="e">
        <f>IF(C140="",NA(),MATCH($B140&amp;$C140,'Smelter Look-up'!$J:$J,0))</f>
        <v>#N/A</v>
      </c>
      <c r="W140" s="271"/>
      <c r="X140" s="271">
        <f t="shared" ca="1" si="25"/>
        <v>0</v>
      </c>
      <c r="Y140" s="271"/>
      <c r="Z140" s="271"/>
      <c r="AB140" s="273" t="str">
        <f t="shared" si="26"/>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4"/>
        <v/>
      </c>
      <c r="T141" s="222" t="str">
        <f ca="1">IF(B141="","",IF(ISERROR(MATCH($J141,SorP!$B$1:$B$6230,0)),"",INDIRECT("'SorP'!$A$"&amp;MATCH($J141,SorP!$B$1:$B$6230,0))))</f>
        <v/>
      </c>
      <c r="U141" s="238"/>
      <c r="V141" s="270" t="e">
        <f>IF(C141="",NA(),MATCH($B141&amp;$C141,'Smelter Look-up'!$J:$J,0))</f>
        <v>#N/A</v>
      </c>
      <c r="W141" s="271"/>
      <c r="X141" s="271">
        <f t="shared" ca="1" si="25"/>
        <v>0</v>
      </c>
      <c r="Y141" s="271"/>
      <c r="Z141" s="271"/>
      <c r="AB141" s="273" t="str">
        <f t="shared" si="26"/>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4"/>
        <v/>
      </c>
      <c r="T142" s="222" t="str">
        <f ca="1">IF(B142="","",IF(ISERROR(MATCH($J142,SorP!$B$1:$B$6230,0)),"",INDIRECT("'SorP'!$A$"&amp;MATCH($J142,SorP!$B$1:$B$6230,0))))</f>
        <v/>
      </c>
      <c r="U142" s="238"/>
      <c r="V142" s="270" t="e">
        <f>IF(C142="",NA(),MATCH($B142&amp;$C142,'Smelter Look-up'!$J:$J,0))</f>
        <v>#N/A</v>
      </c>
      <c r="W142" s="271"/>
      <c r="X142" s="271">
        <f t="shared" ca="1" si="25"/>
        <v>0</v>
      </c>
      <c r="Y142" s="271"/>
      <c r="Z142" s="271"/>
      <c r="AB142" s="273" t="str">
        <f t="shared" si="26"/>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4"/>
        <v/>
      </c>
      <c r="T143" s="222" t="str">
        <f ca="1">IF(B143="","",IF(ISERROR(MATCH($J143,SorP!$B$1:$B$6230,0)),"",INDIRECT("'SorP'!$A$"&amp;MATCH($J143,SorP!$B$1:$B$6230,0))))</f>
        <v/>
      </c>
      <c r="U143" s="238"/>
      <c r="V143" s="270" t="e">
        <f>IF(C143="",NA(),MATCH($B143&amp;$C143,'Smelter Look-up'!$J:$J,0))</f>
        <v>#N/A</v>
      </c>
      <c r="W143" s="271"/>
      <c r="X143" s="271">
        <f t="shared" ca="1" si="25"/>
        <v>0</v>
      </c>
      <c r="Y143" s="271"/>
      <c r="Z143" s="271"/>
      <c r="AB143" s="273" t="str">
        <f t="shared" si="26"/>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4"/>
        <v/>
      </c>
      <c r="T144" s="222" t="str">
        <f ca="1">IF(B144="","",IF(ISERROR(MATCH($J144,SorP!$B$1:$B$6230,0)),"",INDIRECT("'SorP'!$A$"&amp;MATCH($J144,SorP!$B$1:$B$6230,0))))</f>
        <v/>
      </c>
      <c r="U144" s="238"/>
      <c r="V144" s="270" t="e">
        <f>IF(C144="",NA(),MATCH($B144&amp;$C144,'Smelter Look-up'!$J:$J,0))</f>
        <v>#N/A</v>
      </c>
      <c r="W144" s="271"/>
      <c r="X144" s="271">
        <f t="shared" ca="1" si="25"/>
        <v>0</v>
      </c>
      <c r="Y144" s="271"/>
      <c r="Z144" s="271"/>
      <c r="AB144" s="273" t="str">
        <f t="shared" si="26"/>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4"/>
        <v/>
      </c>
      <c r="T145" s="222" t="str">
        <f ca="1">IF(B145="","",IF(ISERROR(MATCH($J145,SorP!$B$1:$B$6230,0)),"",INDIRECT("'SorP'!$A$"&amp;MATCH($J145,SorP!$B$1:$B$6230,0))))</f>
        <v/>
      </c>
      <c r="U145" s="238"/>
      <c r="V145" s="270" t="e">
        <f>IF(C145="",NA(),MATCH($B145&amp;$C145,'Smelter Look-up'!$J:$J,0))</f>
        <v>#N/A</v>
      </c>
      <c r="W145" s="271"/>
      <c r="X145" s="271">
        <f t="shared" ca="1" si="25"/>
        <v>0</v>
      </c>
      <c r="Y145" s="271"/>
      <c r="Z145" s="271"/>
      <c r="AB145" s="273" t="str">
        <f t="shared" si="26"/>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ref="S164:S194" ca="1" si="27">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ca="1" si="28">IF(AND(C164="Smelter not listed",OR(LEN(D164)=0,LEN(E164)=0)),1,0)</f>
        <v>0</v>
      </c>
      <c r="Y164" s="271"/>
      <c r="Z164" s="271"/>
      <c r="AB164" s="273" t="str">
        <f t="shared" ref="AB164:AB194" si="29">B164&amp;C164</f>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7"/>
        <v/>
      </c>
      <c r="T165" s="222" t="str">
        <f ca="1">IF(B165="","",IF(ISERROR(MATCH($J165,SorP!$B$1:$B$6230,0)),"",INDIRECT("'SorP'!$A$"&amp;MATCH($J165,SorP!$B$1:$B$6230,0))))</f>
        <v/>
      </c>
      <c r="U165" s="238"/>
      <c r="V165" s="270" t="e">
        <f>IF(C165="",NA(),MATCH($B165&amp;$C165,'Smelter Look-up'!$J:$J,0))</f>
        <v>#N/A</v>
      </c>
      <c r="W165" s="271"/>
      <c r="X165" s="271">
        <f t="shared" ca="1" si="28"/>
        <v>0</v>
      </c>
      <c r="Y165" s="271"/>
      <c r="Z165" s="271"/>
      <c r="AB165" s="273" t="str">
        <f t="shared" si="29"/>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7"/>
        <v/>
      </c>
      <c r="T166" s="222" t="str">
        <f ca="1">IF(B166="","",IF(ISERROR(MATCH($J166,SorP!$B$1:$B$6230,0)),"",INDIRECT("'SorP'!$A$"&amp;MATCH($J166,SorP!$B$1:$B$6230,0))))</f>
        <v/>
      </c>
      <c r="U166" s="238"/>
      <c r="V166" s="270" t="e">
        <f>IF(C166="",NA(),MATCH($B166&amp;$C166,'Smelter Look-up'!$J:$J,0))</f>
        <v>#N/A</v>
      </c>
      <c r="W166" s="271"/>
      <c r="X166" s="271">
        <f t="shared" ca="1" si="28"/>
        <v>0</v>
      </c>
      <c r="Y166" s="271"/>
      <c r="Z166" s="271"/>
      <c r="AB166" s="273" t="str">
        <f t="shared" si="29"/>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7"/>
        <v/>
      </c>
      <c r="T167" s="222" t="str">
        <f ca="1">IF(B167="","",IF(ISERROR(MATCH($J167,SorP!$B$1:$B$6230,0)),"",INDIRECT("'SorP'!$A$"&amp;MATCH($J167,SorP!$B$1:$B$6230,0))))</f>
        <v/>
      </c>
      <c r="U167" s="238"/>
      <c r="V167" s="270" t="e">
        <f>IF(C167="",NA(),MATCH($B167&amp;$C167,'Smelter Look-up'!$J:$J,0))</f>
        <v>#N/A</v>
      </c>
      <c r="W167" s="271"/>
      <c r="X167" s="271">
        <f t="shared" ca="1" si="28"/>
        <v>0</v>
      </c>
      <c r="Y167" s="271"/>
      <c r="Z167" s="271"/>
      <c r="AB167" s="273" t="str">
        <f t="shared" si="29"/>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7"/>
        <v/>
      </c>
      <c r="T168" s="222" t="str">
        <f ca="1">IF(B168="","",IF(ISERROR(MATCH($J168,SorP!$B$1:$B$6230,0)),"",INDIRECT("'SorP'!$A$"&amp;MATCH($J168,SorP!$B$1:$B$6230,0))))</f>
        <v/>
      </c>
      <c r="U168" s="238"/>
      <c r="V168" s="270" t="e">
        <f>IF(C168="",NA(),MATCH($B168&amp;$C168,'Smelter Look-up'!$J:$J,0))</f>
        <v>#N/A</v>
      </c>
      <c r="W168" s="271"/>
      <c r="X168" s="271">
        <f t="shared" ca="1" si="28"/>
        <v>0</v>
      </c>
      <c r="Y168" s="271"/>
      <c r="Z168" s="271"/>
      <c r="AB168" s="273" t="str">
        <f t="shared" si="29"/>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7"/>
        <v/>
      </c>
      <c r="T169" s="222" t="str">
        <f ca="1">IF(B169="","",IF(ISERROR(MATCH($J169,SorP!$B$1:$B$6230,0)),"",INDIRECT("'SorP'!$A$"&amp;MATCH($J169,SorP!$B$1:$B$6230,0))))</f>
        <v/>
      </c>
      <c r="U169" s="238"/>
      <c r="V169" s="270" t="e">
        <f>IF(C169="",NA(),MATCH($B169&amp;$C169,'Smelter Look-up'!$J:$J,0))</f>
        <v>#N/A</v>
      </c>
      <c r="W169" s="271"/>
      <c r="X169" s="271">
        <f t="shared" ca="1" si="28"/>
        <v>0</v>
      </c>
      <c r="Y169" s="271"/>
      <c r="Z169" s="271"/>
      <c r="AB169" s="273" t="str">
        <f t="shared" si="29"/>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7"/>
        <v/>
      </c>
      <c r="T170" s="222" t="str">
        <f ca="1">IF(B170="","",IF(ISERROR(MATCH($J170,SorP!$B$1:$B$6230,0)),"",INDIRECT("'SorP'!$A$"&amp;MATCH($J170,SorP!$B$1:$B$6230,0))))</f>
        <v/>
      </c>
      <c r="U170" s="238"/>
      <c r="V170" s="270" t="e">
        <f>IF(C170="",NA(),MATCH($B170&amp;$C170,'Smelter Look-up'!$J:$J,0))</f>
        <v>#N/A</v>
      </c>
      <c r="W170" s="271"/>
      <c r="X170" s="271">
        <f t="shared" ca="1" si="28"/>
        <v>0</v>
      </c>
      <c r="Y170" s="271"/>
      <c r="Z170" s="271"/>
      <c r="AB170" s="273" t="str">
        <f t="shared" si="29"/>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7"/>
        <v/>
      </c>
      <c r="T171" s="222" t="str">
        <f ca="1">IF(B171="","",IF(ISERROR(MATCH($J171,SorP!$B$1:$B$6230,0)),"",INDIRECT("'SorP'!$A$"&amp;MATCH($J171,SorP!$B$1:$B$6230,0))))</f>
        <v/>
      </c>
      <c r="U171" s="238"/>
      <c r="V171" s="270" t="e">
        <f>IF(C171="",NA(),MATCH($B171&amp;$C171,'Smelter Look-up'!$J:$J,0))</f>
        <v>#N/A</v>
      </c>
      <c r="W171" s="271"/>
      <c r="X171" s="271">
        <f t="shared" ca="1" si="28"/>
        <v>0</v>
      </c>
      <c r="Y171" s="271"/>
      <c r="Z171" s="271"/>
      <c r="AB171" s="273" t="str">
        <f t="shared" si="29"/>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7"/>
        <v/>
      </c>
      <c r="T172" s="222" t="str">
        <f ca="1">IF(B172="","",IF(ISERROR(MATCH($J172,SorP!$B$1:$B$6230,0)),"",INDIRECT("'SorP'!$A$"&amp;MATCH($J172,SorP!$B$1:$B$6230,0))))</f>
        <v/>
      </c>
      <c r="U172" s="238"/>
      <c r="V172" s="270" t="e">
        <f>IF(C172="",NA(),MATCH($B172&amp;$C172,'Smelter Look-up'!$J:$J,0))</f>
        <v>#N/A</v>
      </c>
      <c r="W172" s="271"/>
      <c r="X172" s="271">
        <f t="shared" ca="1" si="28"/>
        <v>0</v>
      </c>
      <c r="Y172" s="271"/>
      <c r="Z172" s="271"/>
      <c r="AB172" s="273" t="str">
        <f t="shared" si="29"/>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7"/>
        <v/>
      </c>
      <c r="T173" s="222" t="str">
        <f ca="1">IF(B173="","",IF(ISERROR(MATCH($J173,SorP!$B$1:$B$6230,0)),"",INDIRECT("'SorP'!$A$"&amp;MATCH($J173,SorP!$B$1:$B$6230,0))))</f>
        <v/>
      </c>
      <c r="U173" s="238"/>
      <c r="V173" s="270" t="e">
        <f>IF(C173="",NA(),MATCH($B173&amp;$C173,'Smelter Look-up'!$J:$J,0))</f>
        <v>#N/A</v>
      </c>
      <c r="W173" s="271"/>
      <c r="X173" s="271">
        <f t="shared" ca="1" si="28"/>
        <v>0</v>
      </c>
      <c r="Y173" s="271"/>
      <c r="Z173" s="271"/>
      <c r="AB173" s="273" t="str">
        <f t="shared" si="29"/>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7"/>
        <v/>
      </c>
      <c r="T174" s="222" t="str">
        <f ca="1">IF(B174="","",IF(ISERROR(MATCH($J174,SorP!$B$1:$B$6230,0)),"",INDIRECT("'SorP'!$A$"&amp;MATCH($J174,SorP!$B$1:$B$6230,0))))</f>
        <v/>
      </c>
      <c r="U174" s="238"/>
      <c r="V174" s="270" t="e">
        <f>IF(C174="",NA(),MATCH($B174&amp;$C174,'Smelter Look-up'!$J:$J,0))</f>
        <v>#N/A</v>
      </c>
      <c r="W174" s="271"/>
      <c r="X174" s="271">
        <f t="shared" ca="1" si="28"/>
        <v>0</v>
      </c>
      <c r="Y174" s="271"/>
      <c r="Z174" s="271"/>
      <c r="AB174" s="273" t="str">
        <f t="shared" si="29"/>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7"/>
        <v/>
      </c>
      <c r="T175" s="222" t="str">
        <f ca="1">IF(B175="","",IF(ISERROR(MATCH($J175,SorP!$B$1:$B$6230,0)),"",INDIRECT("'SorP'!$A$"&amp;MATCH($J175,SorP!$B$1:$B$6230,0))))</f>
        <v/>
      </c>
      <c r="U175" s="238"/>
      <c r="V175" s="270" t="e">
        <f>IF(C175="",NA(),MATCH($B175&amp;$C175,'Smelter Look-up'!$J:$J,0))</f>
        <v>#N/A</v>
      </c>
      <c r="W175" s="271"/>
      <c r="X175" s="271">
        <f t="shared" ca="1" si="28"/>
        <v>0</v>
      </c>
      <c r="Y175" s="271"/>
      <c r="Z175" s="271"/>
      <c r="AB175" s="273" t="str">
        <f t="shared" si="29"/>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7"/>
        <v/>
      </c>
      <c r="T176" s="222" t="str">
        <f ca="1">IF(B176="","",IF(ISERROR(MATCH($J176,SorP!$B$1:$B$6230,0)),"",INDIRECT("'SorP'!$A$"&amp;MATCH($J176,SorP!$B$1:$B$6230,0))))</f>
        <v/>
      </c>
      <c r="U176" s="238"/>
      <c r="V176" s="270" t="e">
        <f>IF(C176="",NA(),MATCH($B176&amp;$C176,'Smelter Look-up'!$J:$J,0))</f>
        <v>#N/A</v>
      </c>
      <c r="W176" s="271"/>
      <c r="X176" s="271">
        <f t="shared" ca="1" si="28"/>
        <v>0</v>
      </c>
      <c r="Y176" s="271"/>
      <c r="Z176" s="271"/>
      <c r="AB176" s="273" t="str">
        <f t="shared" si="29"/>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7"/>
        <v/>
      </c>
      <c r="T177" s="222" t="str">
        <f ca="1">IF(B177="","",IF(ISERROR(MATCH($J177,SorP!$B$1:$B$6230,0)),"",INDIRECT("'SorP'!$A$"&amp;MATCH($J177,SorP!$B$1:$B$6230,0))))</f>
        <v/>
      </c>
      <c r="U177" s="238"/>
      <c r="V177" s="270" t="e">
        <f>IF(C177="",NA(),MATCH($B177&amp;$C177,'Smelter Look-up'!$J:$J,0))</f>
        <v>#N/A</v>
      </c>
      <c r="W177" s="271"/>
      <c r="X177" s="271">
        <f t="shared" ca="1" si="28"/>
        <v>0</v>
      </c>
      <c r="Y177" s="271"/>
      <c r="Z177" s="271"/>
      <c r="AB177" s="273" t="str">
        <f t="shared" si="29"/>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7"/>
        <v/>
      </c>
      <c r="T178" s="222" t="str">
        <f ca="1">IF(B178="","",IF(ISERROR(MATCH($J178,SorP!$B$1:$B$6230,0)),"",INDIRECT("'SorP'!$A$"&amp;MATCH($J178,SorP!$B$1:$B$6230,0))))</f>
        <v/>
      </c>
      <c r="U178" s="238"/>
      <c r="V178" s="270" t="e">
        <f>IF(C178="",NA(),MATCH($B178&amp;$C178,'Smelter Look-up'!$J:$J,0))</f>
        <v>#N/A</v>
      </c>
      <c r="W178" s="271"/>
      <c r="X178" s="271">
        <f t="shared" ca="1" si="28"/>
        <v>0</v>
      </c>
      <c r="Y178" s="271"/>
      <c r="Z178" s="271"/>
      <c r="AB178" s="273" t="str">
        <f t="shared" si="29"/>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7"/>
        <v/>
      </c>
      <c r="T179" s="222" t="str">
        <f ca="1">IF(B179="","",IF(ISERROR(MATCH($J179,SorP!$B$1:$B$6230,0)),"",INDIRECT("'SorP'!$A$"&amp;MATCH($J179,SorP!$B$1:$B$6230,0))))</f>
        <v/>
      </c>
      <c r="U179" s="238"/>
      <c r="V179" s="270" t="e">
        <f>IF(C179="",NA(),MATCH($B179&amp;$C179,'Smelter Look-up'!$J:$J,0))</f>
        <v>#N/A</v>
      </c>
      <c r="W179" s="271"/>
      <c r="X179" s="271">
        <f t="shared" ca="1" si="28"/>
        <v>0</v>
      </c>
      <c r="Y179" s="271"/>
      <c r="Z179" s="271"/>
      <c r="AB179" s="273" t="str">
        <f t="shared" si="29"/>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7"/>
        <v/>
      </c>
      <c r="T182" s="222" t="str">
        <f ca="1">IF(B182="","",IF(ISERROR(MATCH($J182,SorP!$B$1:$B$6230,0)),"",INDIRECT("'SorP'!$A$"&amp;MATCH($J182,SorP!$B$1:$B$6230,0))))</f>
        <v/>
      </c>
      <c r="U182" s="238"/>
      <c r="V182" s="270" t="e">
        <f>IF(C182="",NA(),MATCH($B182&amp;$C182,'Smelter Look-up'!$J:$J,0))</f>
        <v>#N/A</v>
      </c>
      <c r="W182" s="271"/>
      <c r="X182" s="271">
        <f t="shared" ca="1" si="28"/>
        <v>0</v>
      </c>
      <c r="Y182" s="271"/>
      <c r="Z182" s="271"/>
      <c r="AB182" s="273" t="str">
        <f t="shared" si="29"/>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7"/>
        <v/>
      </c>
      <c r="T183" s="222" t="str">
        <f ca="1">IF(B183="","",IF(ISERROR(MATCH($J183,SorP!$B$1:$B$6230,0)),"",INDIRECT("'SorP'!$A$"&amp;MATCH($J183,SorP!$B$1:$B$6230,0))))</f>
        <v/>
      </c>
      <c r="U183" s="238"/>
      <c r="V183" s="270" t="e">
        <f>IF(C183="",NA(),MATCH($B183&amp;$C183,'Smelter Look-up'!$J:$J,0))</f>
        <v>#N/A</v>
      </c>
      <c r="W183" s="271"/>
      <c r="X183" s="271">
        <f t="shared" ca="1" si="28"/>
        <v>0</v>
      </c>
      <c r="Y183" s="271"/>
      <c r="Z183" s="271"/>
      <c r="AB183" s="273" t="str">
        <f t="shared" si="29"/>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7"/>
        <v/>
      </c>
      <c r="T184" s="222" t="str">
        <f ca="1">IF(B184="","",IF(ISERROR(MATCH($J184,SorP!$B$1:$B$6230,0)),"",INDIRECT("'SorP'!$A$"&amp;MATCH($J184,SorP!$B$1:$B$6230,0))))</f>
        <v/>
      </c>
      <c r="U184" s="238"/>
      <c r="V184" s="270" t="e">
        <f>IF(C184="",NA(),MATCH($B184&amp;$C184,'Smelter Look-up'!$J:$J,0))</f>
        <v>#N/A</v>
      </c>
      <c r="W184" s="271"/>
      <c r="X184" s="271">
        <f t="shared" ca="1" si="28"/>
        <v>0</v>
      </c>
      <c r="Y184" s="271"/>
      <c r="Z184" s="271"/>
      <c r="AB184" s="273" t="str">
        <f t="shared" si="29"/>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7"/>
        <v/>
      </c>
      <c r="T185" s="222" t="str">
        <f ca="1">IF(B185="","",IF(ISERROR(MATCH($J185,SorP!$B$1:$B$6230,0)),"",INDIRECT("'SorP'!$A$"&amp;MATCH($J185,SorP!$B$1:$B$6230,0))))</f>
        <v/>
      </c>
      <c r="U185" s="238"/>
      <c r="V185" s="270" t="e">
        <f>IF(C185="",NA(),MATCH($B185&amp;$C185,'Smelter Look-up'!$J:$J,0))</f>
        <v>#N/A</v>
      </c>
      <c r="W185" s="271"/>
      <c r="X185" s="271">
        <f t="shared" ca="1" si="28"/>
        <v>0</v>
      </c>
      <c r="Y185" s="271"/>
      <c r="Z185" s="271"/>
      <c r="AB185" s="273" t="str">
        <f t="shared" si="29"/>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7"/>
        <v/>
      </c>
      <c r="T186" s="222" t="str">
        <f ca="1">IF(B186="","",IF(ISERROR(MATCH($J186,SorP!$B$1:$B$6230,0)),"",INDIRECT("'SorP'!$A$"&amp;MATCH($J186,SorP!$B$1:$B$6230,0))))</f>
        <v/>
      </c>
      <c r="U186" s="238"/>
      <c r="V186" s="270" t="e">
        <f>IF(C186="",NA(),MATCH($B186&amp;$C186,'Smelter Look-up'!$J:$J,0))</f>
        <v>#N/A</v>
      </c>
      <c r="W186" s="271"/>
      <c r="X186" s="271">
        <f t="shared" ca="1" si="28"/>
        <v>0</v>
      </c>
      <c r="Y186" s="271"/>
      <c r="Z186" s="271"/>
      <c r="AB186" s="273" t="str">
        <f t="shared" si="29"/>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7"/>
        <v/>
      </c>
      <c r="T187" s="222" t="str">
        <f ca="1">IF(B187="","",IF(ISERROR(MATCH($J187,SorP!$B$1:$B$6230,0)),"",INDIRECT("'SorP'!$A$"&amp;MATCH($J187,SorP!$B$1:$B$6230,0))))</f>
        <v/>
      </c>
      <c r="U187" s="238"/>
      <c r="V187" s="270" t="e">
        <f>IF(C187="",NA(),MATCH($B187&amp;$C187,'Smelter Look-up'!$J:$J,0))</f>
        <v>#N/A</v>
      </c>
      <c r="W187" s="271"/>
      <c r="X187" s="271">
        <f t="shared" ca="1" si="28"/>
        <v>0</v>
      </c>
      <c r="Y187" s="271"/>
      <c r="Z187" s="271"/>
      <c r="AB187" s="273" t="str">
        <f t="shared" si="29"/>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7"/>
        <v/>
      </c>
      <c r="T188" s="222" t="str">
        <f ca="1">IF(B188="","",IF(ISERROR(MATCH($J188,SorP!$B$1:$B$6230,0)),"",INDIRECT("'SorP'!$A$"&amp;MATCH($J188,SorP!$B$1:$B$6230,0))))</f>
        <v/>
      </c>
      <c r="U188" s="238"/>
      <c r="V188" s="270" t="e">
        <f>IF(C188="",NA(),MATCH($B188&amp;$C188,'Smelter Look-up'!$J:$J,0))</f>
        <v>#N/A</v>
      </c>
      <c r="W188" s="271"/>
      <c r="X188" s="271">
        <f t="shared" ca="1" si="28"/>
        <v>0</v>
      </c>
      <c r="Y188" s="271"/>
      <c r="Z188" s="271"/>
      <c r="AB188" s="273" t="str">
        <f t="shared" si="29"/>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7"/>
        <v/>
      </c>
      <c r="T189" s="222" t="str">
        <f ca="1">IF(B189="","",IF(ISERROR(MATCH($J189,SorP!$B$1:$B$6230,0)),"",INDIRECT("'SorP'!$A$"&amp;MATCH($J189,SorP!$B$1:$B$6230,0))))</f>
        <v/>
      </c>
      <c r="U189" s="238"/>
      <c r="V189" s="270" t="e">
        <f>IF(C189="",NA(),MATCH($B189&amp;$C189,'Smelter Look-up'!$J:$J,0))</f>
        <v>#N/A</v>
      </c>
      <c r="W189" s="271"/>
      <c r="X189" s="271">
        <f t="shared" ca="1" si="28"/>
        <v>0</v>
      </c>
      <c r="Y189" s="271"/>
      <c r="Z189" s="271"/>
      <c r="AB189" s="273" t="str">
        <f t="shared" si="29"/>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7"/>
        <v/>
      </c>
      <c r="T190" s="222" t="str">
        <f ca="1">IF(B190="","",IF(ISERROR(MATCH($J190,SorP!$B$1:$B$6230,0)),"",INDIRECT("'SorP'!$A$"&amp;MATCH($J190,SorP!$B$1:$B$6230,0))))</f>
        <v/>
      </c>
      <c r="U190" s="238"/>
      <c r="V190" s="270" t="e">
        <f>IF(C190="",NA(),MATCH($B190&amp;$C190,'Smelter Look-up'!$J:$J,0))</f>
        <v>#N/A</v>
      </c>
      <c r="W190" s="271"/>
      <c r="X190" s="271">
        <f t="shared" ca="1" si="28"/>
        <v>0</v>
      </c>
      <c r="Y190" s="271"/>
      <c r="Z190" s="271"/>
      <c r="AB190" s="273" t="str">
        <f t="shared" si="29"/>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7"/>
        <v/>
      </c>
      <c r="T191" s="222" t="str">
        <f ca="1">IF(B191="","",IF(ISERROR(MATCH($J191,SorP!$B$1:$B$6230,0)),"",INDIRECT("'SorP'!$A$"&amp;MATCH($J191,SorP!$B$1:$B$6230,0))))</f>
        <v/>
      </c>
      <c r="U191" s="238"/>
      <c r="V191" s="270" t="e">
        <f>IF(C191="",NA(),MATCH($B191&amp;$C191,'Smelter Look-up'!$J:$J,0))</f>
        <v>#N/A</v>
      </c>
      <c r="W191" s="271"/>
      <c r="X191" s="271">
        <f t="shared" ca="1" si="28"/>
        <v>0</v>
      </c>
      <c r="Y191" s="271"/>
      <c r="Z191" s="271"/>
      <c r="AB191" s="273" t="str">
        <f t="shared" si="29"/>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30">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31">IF(AND(C195="Smelter not listed",OR(LEN(D195)=0,LEN(E195)=0)),1,0)</f>
        <v>0</v>
      </c>
      <c r="Y195" s="271"/>
      <c r="Z195" s="271"/>
      <c r="AB195" s="273" t="str">
        <f t="shared" ref="AB195" si="32">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3">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4">IF(AND(C196="Smelter not listed",OR(LEN(D196)=0,LEN(E196)=0)),1,0)</f>
        <v>0</v>
      </c>
      <c r="Y196" s="271"/>
      <c r="Z196" s="271"/>
      <c r="AB196" s="273" t="str">
        <f t="shared" ref="AB196:AB227" si="35">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3"/>
        <v/>
      </c>
      <c r="T197" s="222" t="str">
        <f ca="1">IF(B197="","",IF(ISERROR(MATCH($J197,SorP!$B$1:$B$6230,0)),"",INDIRECT("'SorP'!$A$"&amp;MATCH($J197,SorP!$B$1:$B$6230,0))))</f>
        <v/>
      </c>
      <c r="U197" s="238"/>
      <c r="V197" s="270" t="e">
        <f>IF(C197="",NA(),MATCH($B197&amp;$C197,'Smelter Look-up'!$J:$J,0))</f>
        <v>#N/A</v>
      </c>
      <c r="W197" s="271"/>
      <c r="X197" s="271">
        <f t="shared" ca="1" si="34"/>
        <v>0</v>
      </c>
      <c r="Y197" s="271"/>
      <c r="Z197" s="271"/>
      <c r="AB197" s="273" t="str">
        <f t="shared" si="35"/>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3"/>
        <v/>
      </c>
      <c r="T198" s="222" t="str">
        <f ca="1">IF(B198="","",IF(ISERROR(MATCH($J198,SorP!$B$1:$B$6230,0)),"",INDIRECT("'SorP'!$A$"&amp;MATCH($J198,SorP!$B$1:$B$6230,0))))</f>
        <v/>
      </c>
      <c r="U198" s="238"/>
      <c r="V198" s="270" t="e">
        <f>IF(C198="",NA(),MATCH($B198&amp;$C198,'Smelter Look-up'!$J:$J,0))</f>
        <v>#N/A</v>
      </c>
      <c r="W198" s="271"/>
      <c r="X198" s="271">
        <f t="shared" ca="1" si="34"/>
        <v>0</v>
      </c>
      <c r="Y198" s="271"/>
      <c r="Z198" s="271"/>
      <c r="AB198" s="273" t="str">
        <f t="shared" si="35"/>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3"/>
        <v/>
      </c>
      <c r="T199" s="222" t="str">
        <f ca="1">IF(B199="","",IF(ISERROR(MATCH($J199,SorP!$B$1:$B$6230,0)),"",INDIRECT("'SorP'!$A$"&amp;MATCH($J199,SorP!$B$1:$B$6230,0))))</f>
        <v/>
      </c>
      <c r="U199" s="238"/>
      <c r="V199" s="270" t="e">
        <f>IF(C199="",NA(),MATCH($B199&amp;$C199,'Smelter Look-up'!$J:$J,0))</f>
        <v>#N/A</v>
      </c>
      <c r="W199" s="271"/>
      <c r="X199" s="271">
        <f t="shared" ca="1" si="34"/>
        <v>0</v>
      </c>
      <c r="Y199" s="271"/>
      <c r="Z199" s="271"/>
      <c r="AB199" s="273" t="str">
        <f t="shared" si="35"/>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3"/>
        <v/>
      </c>
      <c r="T200" s="222" t="str">
        <f ca="1">IF(B200="","",IF(ISERROR(MATCH($J200,SorP!$B$1:$B$6230,0)),"",INDIRECT("'SorP'!$A$"&amp;MATCH($J200,SorP!$B$1:$B$6230,0))))</f>
        <v/>
      </c>
      <c r="U200" s="238"/>
      <c r="V200" s="270" t="e">
        <f>IF(C200="",NA(),MATCH($B200&amp;$C200,'Smelter Look-up'!$J:$J,0))</f>
        <v>#N/A</v>
      </c>
      <c r="W200" s="271"/>
      <c r="X200" s="271">
        <f t="shared" ca="1" si="34"/>
        <v>0</v>
      </c>
      <c r="Y200" s="271"/>
      <c r="Z200" s="271"/>
      <c r="AB200" s="273" t="str">
        <f t="shared" si="35"/>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3"/>
        <v/>
      </c>
      <c r="T201" s="222" t="str">
        <f ca="1">IF(B201="","",IF(ISERROR(MATCH($J201,SorP!$B$1:$B$6230,0)),"",INDIRECT("'SorP'!$A$"&amp;MATCH($J201,SorP!$B$1:$B$6230,0))))</f>
        <v/>
      </c>
      <c r="U201" s="238"/>
      <c r="V201" s="270" t="e">
        <f>IF(C201="",NA(),MATCH($B201&amp;$C201,'Smelter Look-up'!$J:$J,0))</f>
        <v>#N/A</v>
      </c>
      <c r="W201" s="271"/>
      <c r="X201" s="271">
        <f t="shared" ca="1" si="34"/>
        <v>0</v>
      </c>
      <c r="Y201" s="271"/>
      <c r="Z201" s="271"/>
      <c r="AB201" s="273" t="str">
        <f t="shared" si="35"/>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3"/>
        <v/>
      </c>
      <c r="T202" s="222" t="str">
        <f ca="1">IF(B202="","",IF(ISERROR(MATCH($J202,SorP!$B$1:$B$6230,0)),"",INDIRECT("'SorP'!$A$"&amp;MATCH($J202,SorP!$B$1:$B$6230,0))))</f>
        <v/>
      </c>
      <c r="U202" s="238"/>
      <c r="V202" s="270" t="e">
        <f>IF(C202="",NA(),MATCH($B202&amp;$C202,'Smelter Look-up'!$J:$J,0))</f>
        <v>#N/A</v>
      </c>
      <c r="W202" s="271"/>
      <c r="X202" s="271">
        <f t="shared" ca="1" si="34"/>
        <v>0</v>
      </c>
      <c r="Y202" s="271"/>
      <c r="Z202" s="271"/>
      <c r="AB202" s="273" t="str">
        <f t="shared" si="35"/>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3"/>
        <v/>
      </c>
      <c r="T203" s="222" t="str">
        <f ca="1">IF(B203="","",IF(ISERROR(MATCH($J203,SorP!$B$1:$B$6230,0)),"",INDIRECT("'SorP'!$A$"&amp;MATCH($J203,SorP!$B$1:$B$6230,0))))</f>
        <v/>
      </c>
      <c r="U203" s="238"/>
      <c r="V203" s="270" t="e">
        <f>IF(C203="",NA(),MATCH($B203&amp;$C203,'Smelter Look-up'!$J:$J,0))</f>
        <v>#N/A</v>
      </c>
      <c r="W203" s="271"/>
      <c r="X203" s="271">
        <f t="shared" ca="1" si="34"/>
        <v>0</v>
      </c>
      <c r="Y203" s="271"/>
      <c r="Z203" s="271"/>
      <c r="AB203" s="273" t="str">
        <f t="shared" si="35"/>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3"/>
        <v/>
      </c>
      <c r="T204" s="222" t="str">
        <f ca="1">IF(B204="","",IF(ISERROR(MATCH($J204,SorP!$B$1:$B$6230,0)),"",INDIRECT("'SorP'!$A$"&amp;MATCH($J204,SorP!$B$1:$B$6230,0))))</f>
        <v/>
      </c>
      <c r="U204" s="238"/>
      <c r="V204" s="270" t="e">
        <f>IF(C204="",NA(),MATCH($B204&amp;$C204,'Smelter Look-up'!$J:$J,0))</f>
        <v>#N/A</v>
      </c>
      <c r="W204" s="271"/>
      <c r="X204" s="271">
        <f t="shared" ca="1" si="34"/>
        <v>0</v>
      </c>
      <c r="Y204" s="271"/>
      <c r="Z204" s="271"/>
      <c r="AB204" s="273" t="str">
        <f t="shared" si="35"/>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3"/>
        <v/>
      </c>
      <c r="T205" s="222" t="str">
        <f ca="1">IF(B205="","",IF(ISERROR(MATCH($J205,SorP!$B$1:$B$6230,0)),"",INDIRECT("'SorP'!$A$"&amp;MATCH($J205,SorP!$B$1:$B$6230,0))))</f>
        <v/>
      </c>
      <c r="U205" s="238"/>
      <c r="V205" s="270" t="e">
        <f>IF(C205="",NA(),MATCH($B205&amp;$C205,'Smelter Look-up'!$J:$J,0))</f>
        <v>#N/A</v>
      </c>
      <c r="W205" s="271"/>
      <c r="X205" s="271">
        <f t="shared" ca="1" si="34"/>
        <v>0</v>
      </c>
      <c r="Y205" s="271"/>
      <c r="Z205" s="271"/>
      <c r="AB205" s="273" t="str">
        <f t="shared" si="35"/>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3"/>
        <v/>
      </c>
      <c r="T206" s="222" t="str">
        <f ca="1">IF(B206="","",IF(ISERROR(MATCH($J206,SorP!$B$1:$B$6230,0)),"",INDIRECT("'SorP'!$A$"&amp;MATCH($J206,SorP!$B$1:$B$6230,0))))</f>
        <v/>
      </c>
      <c r="U206" s="238"/>
      <c r="V206" s="270" t="e">
        <f>IF(C206="",NA(),MATCH($B206&amp;$C206,'Smelter Look-up'!$J:$J,0))</f>
        <v>#N/A</v>
      </c>
      <c r="W206" s="271"/>
      <c r="X206" s="271">
        <f t="shared" ca="1" si="34"/>
        <v>0</v>
      </c>
      <c r="Y206" s="271"/>
      <c r="Z206" s="271"/>
      <c r="AB206" s="273" t="str">
        <f t="shared" si="35"/>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3"/>
        <v/>
      </c>
      <c r="T207" s="222" t="str">
        <f ca="1">IF(B207="","",IF(ISERROR(MATCH($J207,SorP!$B$1:$B$6230,0)),"",INDIRECT("'SorP'!$A$"&amp;MATCH($J207,SorP!$B$1:$B$6230,0))))</f>
        <v/>
      </c>
      <c r="U207" s="238"/>
      <c r="V207" s="270" t="e">
        <f>IF(C207="",NA(),MATCH($B207&amp;$C207,'Smelter Look-up'!$J:$J,0))</f>
        <v>#N/A</v>
      </c>
      <c r="W207" s="271"/>
      <c r="X207" s="271">
        <f t="shared" ca="1" si="34"/>
        <v>0</v>
      </c>
      <c r="Y207" s="271"/>
      <c r="Z207" s="271"/>
      <c r="AB207" s="273" t="str">
        <f t="shared" si="35"/>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3"/>
        <v/>
      </c>
      <c r="T208" s="222" t="str">
        <f ca="1">IF(B208="","",IF(ISERROR(MATCH($J208,SorP!$B$1:$B$6230,0)),"",INDIRECT("'SorP'!$A$"&amp;MATCH($J208,SorP!$B$1:$B$6230,0))))</f>
        <v/>
      </c>
      <c r="U208" s="238"/>
      <c r="V208" s="270" t="e">
        <f>IF(C208="",NA(),MATCH($B208&amp;$C208,'Smelter Look-up'!$J:$J,0))</f>
        <v>#N/A</v>
      </c>
      <c r="W208" s="271"/>
      <c r="X208" s="271">
        <f t="shared" ca="1" si="34"/>
        <v>0</v>
      </c>
      <c r="Y208" s="271"/>
      <c r="Z208" s="271"/>
      <c r="AB208" s="273" t="str">
        <f t="shared" si="35"/>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6">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7">IF(AND(C228="Smelter not listed",OR(LEN(D228)=0,LEN(E228)=0)),1,0)</f>
        <v>0</v>
      </c>
      <c r="Y228" s="271"/>
      <c r="Z228" s="271"/>
      <c r="AB228" s="273" t="str">
        <f t="shared" ref="AB228:AB258" si="38">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6"/>
        <v/>
      </c>
      <c r="T229" s="222" t="str">
        <f ca="1">IF(B229="","",IF(ISERROR(MATCH($J229,SorP!$B$1:$B$6230,0)),"",INDIRECT("'SorP'!$A$"&amp;MATCH($J229,SorP!$B$1:$B$6230,0))))</f>
        <v/>
      </c>
      <c r="U229" s="238"/>
      <c r="V229" s="270" t="e">
        <f>IF(C229="",NA(),MATCH($B229&amp;$C229,'Smelter Look-up'!$J:$J,0))</f>
        <v>#N/A</v>
      </c>
      <c r="W229" s="271"/>
      <c r="X229" s="271">
        <f t="shared" ca="1" si="37"/>
        <v>0</v>
      </c>
      <c r="Y229" s="271"/>
      <c r="Z229" s="271"/>
      <c r="AB229" s="273" t="str">
        <f t="shared" si="38"/>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6"/>
        <v/>
      </c>
      <c r="T230" s="222" t="str">
        <f ca="1">IF(B230="","",IF(ISERROR(MATCH($J230,SorP!$B$1:$B$6230,0)),"",INDIRECT("'SorP'!$A$"&amp;MATCH($J230,SorP!$B$1:$B$6230,0))))</f>
        <v/>
      </c>
      <c r="U230" s="238"/>
      <c r="V230" s="270" t="e">
        <f>IF(C230="",NA(),MATCH($B230&amp;$C230,'Smelter Look-up'!$J:$J,0))</f>
        <v>#N/A</v>
      </c>
      <c r="W230" s="271"/>
      <c r="X230" s="271">
        <f t="shared" ca="1" si="37"/>
        <v>0</v>
      </c>
      <c r="Y230" s="271"/>
      <c r="Z230" s="271"/>
      <c r="AB230" s="273" t="str">
        <f t="shared" si="38"/>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6"/>
        <v/>
      </c>
      <c r="T231" s="222" t="str">
        <f ca="1">IF(B231="","",IF(ISERROR(MATCH($J231,SorP!$B$1:$B$6230,0)),"",INDIRECT("'SorP'!$A$"&amp;MATCH($J231,SorP!$B$1:$B$6230,0))))</f>
        <v/>
      </c>
      <c r="U231" s="238"/>
      <c r="V231" s="270" t="e">
        <f>IF(C231="",NA(),MATCH($B231&amp;$C231,'Smelter Look-up'!$J:$J,0))</f>
        <v>#N/A</v>
      </c>
      <c r="W231" s="271"/>
      <c r="X231" s="271">
        <f t="shared" ca="1" si="37"/>
        <v>0</v>
      </c>
      <c r="Y231" s="271"/>
      <c r="Z231" s="271"/>
      <c r="AB231" s="273" t="str">
        <f t="shared" si="38"/>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6"/>
        <v/>
      </c>
      <c r="T232" s="222" t="str">
        <f ca="1">IF(B232="","",IF(ISERROR(MATCH($J232,SorP!$B$1:$B$6230,0)),"",INDIRECT("'SorP'!$A$"&amp;MATCH($J232,SorP!$B$1:$B$6230,0))))</f>
        <v/>
      </c>
      <c r="U232" s="238"/>
      <c r="V232" s="270" t="e">
        <f>IF(C232="",NA(),MATCH($B232&amp;$C232,'Smelter Look-up'!$J:$J,0))</f>
        <v>#N/A</v>
      </c>
      <c r="W232" s="271"/>
      <c r="X232" s="271">
        <f t="shared" ca="1" si="37"/>
        <v>0</v>
      </c>
      <c r="Y232" s="271"/>
      <c r="Z232" s="271"/>
      <c r="AB232" s="273" t="str">
        <f t="shared" si="38"/>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6"/>
        <v/>
      </c>
      <c r="T233" s="222" t="str">
        <f ca="1">IF(B233="","",IF(ISERROR(MATCH($J233,SorP!$B$1:$B$6230,0)),"",INDIRECT("'SorP'!$A$"&amp;MATCH($J233,SorP!$B$1:$B$6230,0))))</f>
        <v/>
      </c>
      <c r="U233" s="238"/>
      <c r="V233" s="270" t="e">
        <f>IF(C233="",NA(),MATCH($B233&amp;$C233,'Smelter Look-up'!$J:$J,0))</f>
        <v>#N/A</v>
      </c>
      <c r="W233" s="271"/>
      <c r="X233" s="271">
        <f t="shared" ca="1" si="37"/>
        <v>0</v>
      </c>
      <c r="Y233" s="271"/>
      <c r="Z233" s="271"/>
      <c r="AB233" s="273" t="str">
        <f t="shared" si="38"/>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6"/>
        <v/>
      </c>
      <c r="T234" s="222" t="str">
        <f ca="1">IF(B234="","",IF(ISERROR(MATCH($J234,SorP!$B$1:$B$6230,0)),"",INDIRECT("'SorP'!$A$"&amp;MATCH($J234,SorP!$B$1:$B$6230,0))))</f>
        <v/>
      </c>
      <c r="U234" s="238"/>
      <c r="V234" s="270" t="e">
        <f>IF(C234="",NA(),MATCH($B234&amp;$C234,'Smelter Look-up'!$J:$J,0))</f>
        <v>#N/A</v>
      </c>
      <c r="W234" s="271"/>
      <c r="X234" s="271">
        <f t="shared" ca="1" si="37"/>
        <v>0</v>
      </c>
      <c r="Y234" s="271"/>
      <c r="Z234" s="271"/>
      <c r="AB234" s="273" t="str">
        <f t="shared" si="38"/>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6"/>
        <v/>
      </c>
      <c r="T235" s="222" t="str">
        <f ca="1">IF(B235="","",IF(ISERROR(MATCH($J235,SorP!$B$1:$B$6230,0)),"",INDIRECT("'SorP'!$A$"&amp;MATCH($J235,SorP!$B$1:$B$6230,0))))</f>
        <v/>
      </c>
      <c r="U235" s="238"/>
      <c r="V235" s="270" t="e">
        <f>IF(C235="",NA(),MATCH($B235&amp;$C235,'Smelter Look-up'!$J:$J,0))</f>
        <v>#N/A</v>
      </c>
      <c r="W235" s="271"/>
      <c r="X235" s="271">
        <f t="shared" ca="1" si="37"/>
        <v>0</v>
      </c>
      <c r="Y235" s="271"/>
      <c r="Z235" s="271"/>
      <c r="AB235" s="273" t="str">
        <f t="shared" si="38"/>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6"/>
        <v/>
      </c>
      <c r="T236" s="222" t="str">
        <f ca="1">IF(B236="","",IF(ISERROR(MATCH($J236,SorP!$B$1:$B$6230,0)),"",INDIRECT("'SorP'!$A$"&amp;MATCH($J236,SorP!$B$1:$B$6230,0))))</f>
        <v/>
      </c>
      <c r="U236" s="238"/>
      <c r="V236" s="270" t="e">
        <f>IF(C236="",NA(),MATCH($B236&amp;$C236,'Smelter Look-up'!$J:$J,0))</f>
        <v>#N/A</v>
      </c>
      <c r="W236" s="271"/>
      <c r="X236" s="271">
        <f t="shared" ca="1" si="37"/>
        <v>0</v>
      </c>
      <c r="Y236" s="271"/>
      <c r="Z236" s="271"/>
      <c r="AB236" s="273" t="str">
        <f t="shared" si="38"/>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6"/>
        <v/>
      </c>
      <c r="T237" s="222" t="str">
        <f ca="1">IF(B237="","",IF(ISERROR(MATCH($J237,SorP!$B$1:$B$6230,0)),"",INDIRECT("'SorP'!$A$"&amp;MATCH($J237,SorP!$B$1:$B$6230,0))))</f>
        <v/>
      </c>
      <c r="U237" s="238"/>
      <c r="V237" s="270" t="e">
        <f>IF(C237="",NA(),MATCH($B237&amp;$C237,'Smelter Look-up'!$J:$J,0))</f>
        <v>#N/A</v>
      </c>
      <c r="W237" s="271"/>
      <c r="X237" s="271">
        <f t="shared" ca="1" si="37"/>
        <v>0</v>
      </c>
      <c r="Y237" s="271"/>
      <c r="Z237" s="271"/>
      <c r="AB237" s="273" t="str">
        <f t="shared" si="38"/>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6"/>
        <v/>
      </c>
      <c r="T238" s="222" t="str">
        <f ca="1">IF(B238="","",IF(ISERROR(MATCH($J238,SorP!$B$1:$B$6230,0)),"",INDIRECT("'SorP'!$A$"&amp;MATCH($J238,SorP!$B$1:$B$6230,0))))</f>
        <v/>
      </c>
      <c r="U238" s="238"/>
      <c r="V238" s="270" t="e">
        <f>IF(C238="",NA(),MATCH($B238&amp;$C238,'Smelter Look-up'!$J:$J,0))</f>
        <v>#N/A</v>
      </c>
      <c r="W238" s="271"/>
      <c r="X238" s="271">
        <f t="shared" ca="1" si="37"/>
        <v>0</v>
      </c>
      <c r="Y238" s="271"/>
      <c r="Z238" s="271"/>
      <c r="AB238" s="273" t="str">
        <f t="shared" si="38"/>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6"/>
        <v/>
      </c>
      <c r="T239" s="222" t="str">
        <f ca="1">IF(B239="","",IF(ISERROR(MATCH($J239,SorP!$B$1:$B$6230,0)),"",INDIRECT("'SorP'!$A$"&amp;MATCH($J239,SorP!$B$1:$B$6230,0))))</f>
        <v/>
      </c>
      <c r="U239" s="238"/>
      <c r="V239" s="270" t="e">
        <f>IF(C239="",NA(),MATCH($B239&amp;$C239,'Smelter Look-up'!$J:$J,0))</f>
        <v>#N/A</v>
      </c>
      <c r="W239" s="271"/>
      <c r="X239" s="271">
        <f t="shared" ca="1" si="37"/>
        <v>0</v>
      </c>
      <c r="Y239" s="271"/>
      <c r="Z239" s="271"/>
      <c r="AB239" s="273" t="str">
        <f t="shared" si="38"/>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6"/>
        <v/>
      </c>
      <c r="T240" s="222" t="str">
        <f ca="1">IF(B240="","",IF(ISERROR(MATCH($J240,SorP!$B$1:$B$6230,0)),"",INDIRECT("'SorP'!$A$"&amp;MATCH($J240,SorP!$B$1:$B$6230,0))))</f>
        <v/>
      </c>
      <c r="U240" s="238"/>
      <c r="V240" s="270" t="e">
        <f>IF(C240="",NA(),MATCH($B240&amp;$C240,'Smelter Look-up'!$J:$J,0))</f>
        <v>#N/A</v>
      </c>
      <c r="W240" s="271"/>
      <c r="X240" s="271">
        <f t="shared" ca="1" si="37"/>
        <v>0</v>
      </c>
      <c r="Y240" s="271"/>
      <c r="Z240" s="271"/>
      <c r="AB240" s="273" t="str">
        <f t="shared" si="38"/>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6"/>
        <v/>
      </c>
      <c r="T241" s="222" t="str">
        <f ca="1">IF(B241="","",IF(ISERROR(MATCH($J241,SorP!$B$1:$B$6230,0)),"",INDIRECT("'SorP'!$A$"&amp;MATCH($J241,SorP!$B$1:$B$6230,0))))</f>
        <v/>
      </c>
      <c r="U241" s="238"/>
      <c r="V241" s="270" t="e">
        <f>IF(C241="",NA(),MATCH($B241&amp;$C241,'Smelter Look-up'!$J:$J,0))</f>
        <v>#N/A</v>
      </c>
      <c r="W241" s="271"/>
      <c r="X241" s="271">
        <f t="shared" ca="1" si="37"/>
        <v>0</v>
      </c>
      <c r="Y241" s="271"/>
      <c r="Z241" s="271"/>
      <c r="AB241" s="273" t="str">
        <f t="shared" si="38"/>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6"/>
        <v/>
      </c>
      <c r="T242" s="222" t="str">
        <f ca="1">IF(B242="","",IF(ISERROR(MATCH($J242,SorP!$B$1:$B$6230,0)),"",INDIRECT("'SorP'!$A$"&amp;MATCH($J242,SorP!$B$1:$B$6230,0))))</f>
        <v/>
      </c>
      <c r="U242" s="238"/>
      <c r="V242" s="270" t="e">
        <f>IF(C242="",NA(),MATCH($B242&amp;$C242,'Smelter Look-up'!$J:$J,0))</f>
        <v>#N/A</v>
      </c>
      <c r="W242" s="271"/>
      <c r="X242" s="271">
        <f t="shared" ca="1" si="37"/>
        <v>0</v>
      </c>
      <c r="Y242" s="271"/>
      <c r="Z242" s="271"/>
      <c r="AB242" s="273" t="str">
        <f t="shared" si="38"/>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6"/>
        <v/>
      </c>
      <c r="T247" s="222" t="str">
        <f ca="1">IF(B247="","",IF(ISERROR(MATCH($J247,SorP!$B$1:$B$6230,0)),"",INDIRECT("'SorP'!$A$"&amp;MATCH($J247,SorP!$B$1:$B$6230,0))))</f>
        <v/>
      </c>
      <c r="U247" s="238"/>
      <c r="V247" s="270" t="e">
        <f>IF(C247="",NA(),MATCH($B247&amp;$C247,'Smelter Look-up'!$J:$J,0))</f>
        <v>#N/A</v>
      </c>
      <c r="W247" s="271"/>
      <c r="X247" s="271">
        <f t="shared" ca="1" si="37"/>
        <v>0</v>
      </c>
      <c r="Y247" s="271"/>
      <c r="Z247" s="271"/>
      <c r="AB247" s="273" t="str">
        <f t="shared" si="38"/>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9">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40">IF(AND(C259="Smelter not listed",OR(LEN(D259)=0,LEN(E259)=0)),1,0)</f>
        <v>0</v>
      </c>
      <c r="Y259" s="271"/>
      <c r="Z259" s="271"/>
      <c r="AB259" s="273" t="str">
        <f t="shared" ref="AB259" si="41">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42">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3">IF(AND(C260="Smelter not listed",OR(LEN(D260)=0,LEN(E260)=0)),1,0)</f>
        <v>0</v>
      </c>
      <c r="Y260" s="271"/>
      <c r="Z260" s="271"/>
      <c r="AB260" s="273" t="str">
        <f t="shared" ref="AB260:AB291" si="44">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42"/>
        <v/>
      </c>
      <c r="T261" s="222" t="str">
        <f ca="1">IF(B261="","",IF(ISERROR(MATCH($J261,SorP!$B$1:$B$6230,0)),"",INDIRECT("'SorP'!$A$"&amp;MATCH($J261,SorP!$B$1:$B$6230,0))))</f>
        <v/>
      </c>
      <c r="U261" s="238"/>
      <c r="V261" s="270" t="e">
        <f>IF(C261="",NA(),MATCH($B261&amp;$C261,'Smelter Look-up'!$J:$J,0))</f>
        <v>#N/A</v>
      </c>
      <c r="W261" s="271"/>
      <c r="X261" s="271">
        <f t="shared" ca="1" si="43"/>
        <v>0</v>
      </c>
      <c r="Y261" s="271"/>
      <c r="Z261" s="271"/>
      <c r="AB261" s="273" t="str">
        <f t="shared" si="44"/>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42"/>
        <v/>
      </c>
      <c r="T262" s="222" t="str">
        <f ca="1">IF(B262="","",IF(ISERROR(MATCH($J262,SorP!$B$1:$B$6230,0)),"",INDIRECT("'SorP'!$A$"&amp;MATCH($J262,SorP!$B$1:$B$6230,0))))</f>
        <v/>
      </c>
      <c r="U262" s="238"/>
      <c r="V262" s="270" t="e">
        <f>IF(C262="",NA(),MATCH($B262&amp;$C262,'Smelter Look-up'!$J:$J,0))</f>
        <v>#N/A</v>
      </c>
      <c r="W262" s="271"/>
      <c r="X262" s="271">
        <f t="shared" ca="1" si="43"/>
        <v>0</v>
      </c>
      <c r="Y262" s="271"/>
      <c r="Z262" s="271"/>
      <c r="AB262" s="273" t="str">
        <f t="shared" si="44"/>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42"/>
        <v/>
      </c>
      <c r="T263" s="222" t="str">
        <f ca="1">IF(B263="","",IF(ISERROR(MATCH($J263,SorP!$B$1:$B$6230,0)),"",INDIRECT("'SorP'!$A$"&amp;MATCH($J263,SorP!$B$1:$B$6230,0))))</f>
        <v/>
      </c>
      <c r="U263" s="238"/>
      <c r="V263" s="270" t="e">
        <f>IF(C263="",NA(),MATCH($B263&amp;$C263,'Smelter Look-up'!$J:$J,0))</f>
        <v>#N/A</v>
      </c>
      <c r="W263" s="271"/>
      <c r="X263" s="271">
        <f t="shared" ca="1" si="43"/>
        <v>0</v>
      </c>
      <c r="Y263" s="271"/>
      <c r="Z263" s="271"/>
      <c r="AB263" s="273" t="str">
        <f t="shared" si="44"/>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42"/>
        <v/>
      </c>
      <c r="T264" s="222" t="str">
        <f ca="1">IF(B264="","",IF(ISERROR(MATCH($J264,SorP!$B$1:$B$6230,0)),"",INDIRECT("'SorP'!$A$"&amp;MATCH($J264,SorP!$B$1:$B$6230,0))))</f>
        <v/>
      </c>
      <c r="U264" s="238"/>
      <c r="V264" s="270" t="e">
        <f>IF(C264="",NA(),MATCH($B264&amp;$C264,'Smelter Look-up'!$J:$J,0))</f>
        <v>#N/A</v>
      </c>
      <c r="W264" s="271"/>
      <c r="X264" s="271">
        <f t="shared" ca="1" si="43"/>
        <v>0</v>
      </c>
      <c r="Y264" s="271"/>
      <c r="Z264" s="271"/>
      <c r="AB264" s="273" t="str">
        <f t="shared" si="44"/>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2"/>
        <v/>
      </c>
      <c r="T265" s="222" t="str">
        <f ca="1">IF(B265="","",IF(ISERROR(MATCH($J265,SorP!$B$1:$B$6230,0)),"",INDIRECT("'SorP'!$A$"&amp;MATCH($J265,SorP!$B$1:$B$6230,0))))</f>
        <v/>
      </c>
      <c r="U265" s="238"/>
      <c r="V265" s="270" t="e">
        <f>IF(C265="",NA(),MATCH($B265&amp;$C265,'Smelter Look-up'!$J:$J,0))</f>
        <v>#N/A</v>
      </c>
      <c r="W265" s="271"/>
      <c r="X265" s="271">
        <f t="shared" ca="1" si="43"/>
        <v>0</v>
      </c>
      <c r="Y265" s="271"/>
      <c r="Z265" s="271"/>
      <c r="AB265" s="273" t="str">
        <f t="shared" si="44"/>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2"/>
        <v/>
      </c>
      <c r="T266" s="222" t="str">
        <f ca="1">IF(B266="","",IF(ISERROR(MATCH($J266,SorP!$B$1:$B$6230,0)),"",INDIRECT("'SorP'!$A$"&amp;MATCH($J266,SorP!$B$1:$B$6230,0))))</f>
        <v/>
      </c>
      <c r="U266" s="238"/>
      <c r="V266" s="270" t="e">
        <f>IF(C266="",NA(),MATCH($B266&amp;$C266,'Smelter Look-up'!$J:$J,0))</f>
        <v>#N/A</v>
      </c>
      <c r="W266" s="271"/>
      <c r="X266" s="271">
        <f t="shared" ca="1" si="43"/>
        <v>0</v>
      </c>
      <c r="Y266" s="271"/>
      <c r="Z266" s="271"/>
      <c r="AB266" s="273" t="str">
        <f t="shared" si="44"/>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2"/>
        <v/>
      </c>
      <c r="T267" s="222" t="str">
        <f ca="1">IF(B267="","",IF(ISERROR(MATCH($J267,SorP!$B$1:$B$6230,0)),"",INDIRECT("'SorP'!$A$"&amp;MATCH($J267,SorP!$B$1:$B$6230,0))))</f>
        <v/>
      </c>
      <c r="U267" s="238"/>
      <c r="V267" s="270" t="e">
        <f>IF(C267="",NA(),MATCH($B267&amp;$C267,'Smelter Look-up'!$J:$J,0))</f>
        <v>#N/A</v>
      </c>
      <c r="W267" s="271"/>
      <c r="X267" s="271">
        <f t="shared" ca="1" si="43"/>
        <v>0</v>
      </c>
      <c r="Y267" s="271"/>
      <c r="Z267" s="271"/>
      <c r="AB267" s="273" t="str">
        <f t="shared" si="44"/>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2"/>
        <v/>
      </c>
      <c r="T268" s="222" t="str">
        <f ca="1">IF(B268="","",IF(ISERROR(MATCH($J268,SorP!$B$1:$B$6230,0)),"",INDIRECT("'SorP'!$A$"&amp;MATCH($J268,SorP!$B$1:$B$6230,0))))</f>
        <v/>
      </c>
      <c r="U268" s="238"/>
      <c r="V268" s="270" t="e">
        <f>IF(C268="",NA(),MATCH($B268&amp;$C268,'Smelter Look-up'!$J:$J,0))</f>
        <v>#N/A</v>
      </c>
      <c r="W268" s="271"/>
      <c r="X268" s="271">
        <f t="shared" ca="1" si="43"/>
        <v>0</v>
      </c>
      <c r="Y268" s="271"/>
      <c r="Z268" s="271"/>
      <c r="AB268" s="273" t="str">
        <f t="shared" si="44"/>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2"/>
        <v/>
      </c>
      <c r="T269" s="222" t="str">
        <f ca="1">IF(B269="","",IF(ISERROR(MATCH($J269,SorP!$B$1:$B$6230,0)),"",INDIRECT("'SorP'!$A$"&amp;MATCH($J269,SorP!$B$1:$B$6230,0))))</f>
        <v/>
      </c>
      <c r="U269" s="238"/>
      <c r="V269" s="270" t="e">
        <f>IF(C269="",NA(),MATCH($B269&amp;$C269,'Smelter Look-up'!$J:$J,0))</f>
        <v>#N/A</v>
      </c>
      <c r="W269" s="271"/>
      <c r="X269" s="271">
        <f t="shared" ca="1" si="43"/>
        <v>0</v>
      </c>
      <c r="Y269" s="271"/>
      <c r="Z269" s="271"/>
      <c r="AB269" s="273" t="str">
        <f t="shared" si="44"/>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2"/>
        <v/>
      </c>
      <c r="T270" s="222" t="str">
        <f ca="1">IF(B270="","",IF(ISERROR(MATCH($J270,SorP!$B$1:$B$6230,0)),"",INDIRECT("'SorP'!$A$"&amp;MATCH($J270,SorP!$B$1:$B$6230,0))))</f>
        <v/>
      </c>
      <c r="U270" s="238"/>
      <c r="V270" s="270" t="e">
        <f>IF(C270="",NA(),MATCH($B270&amp;$C270,'Smelter Look-up'!$J:$J,0))</f>
        <v>#N/A</v>
      </c>
      <c r="W270" s="271"/>
      <c r="X270" s="271">
        <f t="shared" ca="1" si="43"/>
        <v>0</v>
      </c>
      <c r="Y270" s="271"/>
      <c r="Z270" s="271"/>
      <c r="AB270" s="273" t="str">
        <f t="shared" si="44"/>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2"/>
        <v/>
      </c>
      <c r="T271" s="222" t="str">
        <f ca="1">IF(B271="","",IF(ISERROR(MATCH($J271,SorP!$B$1:$B$6230,0)),"",INDIRECT("'SorP'!$A$"&amp;MATCH($J271,SorP!$B$1:$B$6230,0))))</f>
        <v/>
      </c>
      <c r="U271" s="238"/>
      <c r="V271" s="270" t="e">
        <f>IF(C271="",NA(),MATCH($B271&amp;$C271,'Smelter Look-up'!$J:$J,0))</f>
        <v>#N/A</v>
      </c>
      <c r="W271" s="271"/>
      <c r="X271" s="271">
        <f t="shared" ca="1" si="43"/>
        <v>0</v>
      </c>
      <c r="Y271" s="271"/>
      <c r="Z271" s="271"/>
      <c r="AB271" s="273" t="str">
        <f t="shared" si="44"/>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2"/>
        <v/>
      </c>
      <c r="T272" s="222" t="str">
        <f ca="1">IF(B272="","",IF(ISERROR(MATCH($J272,SorP!$B$1:$B$6230,0)),"",INDIRECT("'SorP'!$A$"&amp;MATCH($J272,SorP!$B$1:$B$6230,0))))</f>
        <v/>
      </c>
      <c r="U272" s="238"/>
      <c r="V272" s="270" t="e">
        <f>IF(C272="",NA(),MATCH($B272&amp;$C272,'Smelter Look-up'!$J:$J,0))</f>
        <v>#N/A</v>
      </c>
      <c r="W272" s="271"/>
      <c r="X272" s="271">
        <f t="shared" ca="1" si="43"/>
        <v>0</v>
      </c>
      <c r="Y272" s="271"/>
      <c r="Z272" s="271"/>
      <c r="AB272" s="273" t="str">
        <f t="shared" si="44"/>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5">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6">IF(AND(C292="Smelter not listed",OR(LEN(D292)=0,LEN(E292)=0)),1,0)</f>
        <v>0</v>
      </c>
      <c r="Y292" s="271"/>
      <c r="Z292" s="271"/>
      <c r="AB292" s="273" t="str">
        <f t="shared" ref="AB292:AB322" si="47">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5"/>
        <v/>
      </c>
      <c r="T293" s="222" t="str">
        <f ca="1">IF(B293="","",IF(ISERROR(MATCH($J293,SorP!$B$1:$B$6230,0)),"",INDIRECT("'SorP'!$A$"&amp;MATCH($J293,SorP!$B$1:$B$6230,0))))</f>
        <v/>
      </c>
      <c r="U293" s="238"/>
      <c r="V293" s="270" t="e">
        <f>IF(C293="",NA(),MATCH($B293&amp;$C293,'Smelter Look-up'!$J:$J,0))</f>
        <v>#N/A</v>
      </c>
      <c r="W293" s="271"/>
      <c r="X293" s="271">
        <f t="shared" ca="1" si="46"/>
        <v>0</v>
      </c>
      <c r="Y293" s="271"/>
      <c r="Z293" s="271"/>
      <c r="AB293" s="273" t="str">
        <f t="shared" si="47"/>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5"/>
        <v/>
      </c>
      <c r="T294" s="222" t="str">
        <f ca="1">IF(B294="","",IF(ISERROR(MATCH($J294,SorP!$B$1:$B$6230,0)),"",INDIRECT("'SorP'!$A$"&amp;MATCH($J294,SorP!$B$1:$B$6230,0))))</f>
        <v/>
      </c>
      <c r="U294" s="238"/>
      <c r="V294" s="270" t="e">
        <f>IF(C294="",NA(),MATCH($B294&amp;$C294,'Smelter Look-up'!$J:$J,0))</f>
        <v>#N/A</v>
      </c>
      <c r="W294" s="271"/>
      <c r="X294" s="271">
        <f t="shared" ca="1" si="46"/>
        <v>0</v>
      </c>
      <c r="Y294" s="271"/>
      <c r="Z294" s="271"/>
      <c r="AB294" s="273" t="str">
        <f t="shared" si="47"/>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5"/>
        <v/>
      </c>
      <c r="T295" s="222" t="str">
        <f ca="1">IF(B295="","",IF(ISERROR(MATCH($J295,SorP!$B$1:$B$6230,0)),"",INDIRECT("'SorP'!$A$"&amp;MATCH($J295,SorP!$B$1:$B$6230,0))))</f>
        <v/>
      </c>
      <c r="U295" s="238"/>
      <c r="V295" s="270" t="e">
        <f>IF(C295="",NA(),MATCH($B295&amp;$C295,'Smelter Look-up'!$J:$J,0))</f>
        <v>#N/A</v>
      </c>
      <c r="W295" s="271"/>
      <c r="X295" s="271">
        <f t="shared" ca="1" si="46"/>
        <v>0</v>
      </c>
      <c r="Y295" s="271"/>
      <c r="Z295" s="271"/>
      <c r="AB295" s="273" t="str">
        <f t="shared" si="47"/>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5"/>
        <v/>
      </c>
      <c r="T296" s="222" t="str">
        <f ca="1">IF(B296="","",IF(ISERROR(MATCH($J296,SorP!$B$1:$B$6230,0)),"",INDIRECT("'SorP'!$A$"&amp;MATCH($J296,SorP!$B$1:$B$6230,0))))</f>
        <v/>
      </c>
      <c r="U296" s="238"/>
      <c r="V296" s="270" t="e">
        <f>IF(C296="",NA(),MATCH($B296&amp;$C296,'Smelter Look-up'!$J:$J,0))</f>
        <v>#N/A</v>
      </c>
      <c r="W296" s="271"/>
      <c r="X296" s="271">
        <f t="shared" ca="1" si="46"/>
        <v>0</v>
      </c>
      <c r="Y296" s="271"/>
      <c r="Z296" s="271"/>
      <c r="AB296" s="273" t="str">
        <f t="shared" si="47"/>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5"/>
        <v/>
      </c>
      <c r="T297" s="222" t="str">
        <f ca="1">IF(B297="","",IF(ISERROR(MATCH($J297,SorP!$B$1:$B$6230,0)),"",INDIRECT("'SorP'!$A$"&amp;MATCH($J297,SorP!$B$1:$B$6230,0))))</f>
        <v/>
      </c>
      <c r="U297" s="238"/>
      <c r="V297" s="270" t="e">
        <f>IF(C297="",NA(),MATCH($B297&amp;$C297,'Smelter Look-up'!$J:$J,0))</f>
        <v>#N/A</v>
      </c>
      <c r="W297" s="271"/>
      <c r="X297" s="271">
        <f t="shared" ca="1" si="46"/>
        <v>0</v>
      </c>
      <c r="Y297" s="271"/>
      <c r="Z297" s="271"/>
      <c r="AB297" s="273" t="str">
        <f t="shared" si="47"/>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5"/>
        <v/>
      </c>
      <c r="T298" s="222" t="str">
        <f ca="1">IF(B298="","",IF(ISERROR(MATCH($J298,SorP!$B$1:$B$6230,0)),"",INDIRECT("'SorP'!$A$"&amp;MATCH($J298,SorP!$B$1:$B$6230,0))))</f>
        <v/>
      </c>
      <c r="U298" s="238"/>
      <c r="V298" s="270" t="e">
        <f>IF(C298="",NA(),MATCH($B298&amp;$C298,'Smelter Look-up'!$J:$J,0))</f>
        <v>#N/A</v>
      </c>
      <c r="W298" s="271"/>
      <c r="X298" s="271">
        <f t="shared" ca="1" si="46"/>
        <v>0</v>
      </c>
      <c r="Y298" s="271"/>
      <c r="Z298" s="271"/>
      <c r="AB298" s="273" t="str">
        <f t="shared" si="47"/>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5"/>
        <v/>
      </c>
      <c r="T299" s="222" t="str">
        <f ca="1">IF(B299="","",IF(ISERROR(MATCH($J299,SorP!$B$1:$B$6230,0)),"",INDIRECT("'SorP'!$A$"&amp;MATCH($J299,SorP!$B$1:$B$6230,0))))</f>
        <v/>
      </c>
      <c r="U299" s="238"/>
      <c r="V299" s="270" t="e">
        <f>IF(C299="",NA(),MATCH($B299&amp;$C299,'Smelter Look-up'!$J:$J,0))</f>
        <v>#N/A</v>
      </c>
      <c r="W299" s="271"/>
      <c r="X299" s="271">
        <f t="shared" ca="1" si="46"/>
        <v>0</v>
      </c>
      <c r="Y299" s="271"/>
      <c r="Z299" s="271"/>
      <c r="AB299" s="273" t="str">
        <f t="shared" si="47"/>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5"/>
        <v/>
      </c>
      <c r="T300" s="222" t="str">
        <f ca="1">IF(B300="","",IF(ISERROR(MATCH($J300,SorP!$B$1:$B$6230,0)),"",INDIRECT("'SorP'!$A$"&amp;MATCH($J300,SorP!$B$1:$B$6230,0))))</f>
        <v/>
      </c>
      <c r="U300" s="238"/>
      <c r="V300" s="270" t="e">
        <f>IF(C300="",NA(),MATCH($B300&amp;$C300,'Smelter Look-up'!$J:$J,0))</f>
        <v>#N/A</v>
      </c>
      <c r="W300" s="271"/>
      <c r="X300" s="271">
        <f t="shared" ca="1" si="46"/>
        <v>0</v>
      </c>
      <c r="Y300" s="271"/>
      <c r="Z300" s="271"/>
      <c r="AB300" s="273" t="str">
        <f t="shared" si="47"/>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5"/>
        <v/>
      </c>
      <c r="T301" s="222" t="str">
        <f ca="1">IF(B301="","",IF(ISERROR(MATCH($J301,SorP!$B$1:$B$6230,0)),"",INDIRECT("'SorP'!$A$"&amp;MATCH($J301,SorP!$B$1:$B$6230,0))))</f>
        <v/>
      </c>
      <c r="U301" s="238"/>
      <c r="V301" s="270" t="e">
        <f>IF(C301="",NA(),MATCH($B301&amp;$C301,'Smelter Look-up'!$J:$J,0))</f>
        <v>#N/A</v>
      </c>
      <c r="W301" s="271"/>
      <c r="X301" s="271">
        <f t="shared" ca="1" si="46"/>
        <v>0</v>
      </c>
      <c r="Y301" s="271"/>
      <c r="Z301" s="271"/>
      <c r="AB301" s="273" t="str">
        <f t="shared" si="47"/>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5"/>
        <v/>
      </c>
      <c r="T302" s="222" t="str">
        <f ca="1">IF(B302="","",IF(ISERROR(MATCH($J302,SorP!$B$1:$B$6230,0)),"",INDIRECT("'SorP'!$A$"&amp;MATCH($J302,SorP!$B$1:$B$6230,0))))</f>
        <v/>
      </c>
      <c r="U302" s="238"/>
      <c r="V302" s="270" t="e">
        <f>IF(C302="",NA(),MATCH($B302&amp;$C302,'Smelter Look-up'!$J:$J,0))</f>
        <v>#N/A</v>
      </c>
      <c r="W302" s="271"/>
      <c r="X302" s="271">
        <f t="shared" ca="1" si="46"/>
        <v>0</v>
      </c>
      <c r="Y302" s="271"/>
      <c r="Z302" s="271"/>
      <c r="AB302" s="273" t="str">
        <f t="shared" si="47"/>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5"/>
        <v/>
      </c>
      <c r="T303" s="222" t="str">
        <f ca="1">IF(B303="","",IF(ISERROR(MATCH($J303,SorP!$B$1:$B$6230,0)),"",INDIRECT("'SorP'!$A$"&amp;MATCH($J303,SorP!$B$1:$B$6230,0))))</f>
        <v/>
      </c>
      <c r="U303" s="238"/>
      <c r="V303" s="270" t="e">
        <f>IF(C303="",NA(),MATCH($B303&amp;$C303,'Smelter Look-up'!$J:$J,0))</f>
        <v>#N/A</v>
      </c>
      <c r="W303" s="271"/>
      <c r="X303" s="271">
        <f t="shared" ca="1" si="46"/>
        <v>0</v>
      </c>
      <c r="Y303" s="271"/>
      <c r="Z303" s="271"/>
      <c r="AB303" s="273" t="str">
        <f t="shared" si="47"/>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5"/>
        <v/>
      </c>
      <c r="T304" s="222" t="str">
        <f ca="1">IF(B304="","",IF(ISERROR(MATCH($J304,SorP!$B$1:$B$6230,0)),"",INDIRECT("'SorP'!$A$"&amp;MATCH($J304,SorP!$B$1:$B$6230,0))))</f>
        <v/>
      </c>
      <c r="U304" s="238"/>
      <c r="V304" s="270" t="e">
        <f>IF(C304="",NA(),MATCH($B304&amp;$C304,'Smelter Look-up'!$J:$J,0))</f>
        <v>#N/A</v>
      </c>
      <c r="W304" s="271"/>
      <c r="X304" s="271">
        <f t="shared" ca="1" si="46"/>
        <v>0</v>
      </c>
      <c r="Y304" s="271"/>
      <c r="Z304" s="271"/>
      <c r="AB304" s="273" t="str">
        <f t="shared" si="47"/>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5"/>
        <v/>
      </c>
      <c r="T305" s="222" t="str">
        <f ca="1">IF(B305="","",IF(ISERROR(MATCH($J305,SorP!$B$1:$B$6230,0)),"",INDIRECT("'SorP'!$A$"&amp;MATCH($J305,SorP!$B$1:$B$6230,0))))</f>
        <v/>
      </c>
      <c r="U305" s="238"/>
      <c r="V305" s="270" t="e">
        <f>IF(C305="",NA(),MATCH($B305&amp;$C305,'Smelter Look-up'!$J:$J,0))</f>
        <v>#N/A</v>
      </c>
      <c r="W305" s="271"/>
      <c r="X305" s="271">
        <f t="shared" ca="1" si="46"/>
        <v>0</v>
      </c>
      <c r="Y305" s="271"/>
      <c r="Z305" s="271"/>
      <c r="AB305" s="273" t="str">
        <f t="shared" si="47"/>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5"/>
        <v/>
      </c>
      <c r="T306" s="222" t="str">
        <f ca="1">IF(B306="","",IF(ISERROR(MATCH($J306,SorP!$B$1:$B$6230,0)),"",INDIRECT("'SorP'!$A$"&amp;MATCH($J306,SorP!$B$1:$B$6230,0))))</f>
        <v/>
      </c>
      <c r="U306" s="238"/>
      <c r="V306" s="270" t="e">
        <f>IF(C306="",NA(),MATCH($B306&amp;$C306,'Smelter Look-up'!$J:$J,0))</f>
        <v>#N/A</v>
      </c>
      <c r="W306" s="271"/>
      <c r="X306" s="271">
        <f t="shared" ca="1" si="46"/>
        <v>0</v>
      </c>
      <c r="Y306" s="271"/>
      <c r="Z306" s="271"/>
      <c r="AB306" s="273" t="str">
        <f t="shared" si="47"/>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5"/>
        <v/>
      </c>
      <c r="T311" s="222" t="str">
        <f ca="1">IF(B311="","",IF(ISERROR(MATCH($J311,SorP!$B$1:$B$6230,0)),"",INDIRECT("'SorP'!$A$"&amp;MATCH($J311,SorP!$B$1:$B$6230,0))))</f>
        <v/>
      </c>
      <c r="U311" s="238"/>
      <c r="V311" s="270" t="e">
        <f>IF(C311="",NA(),MATCH($B311&amp;$C311,'Smelter Look-up'!$J:$J,0))</f>
        <v>#N/A</v>
      </c>
      <c r="W311" s="271"/>
      <c r="X311" s="271">
        <f t="shared" ca="1" si="46"/>
        <v>0</v>
      </c>
      <c r="Y311" s="271"/>
      <c r="Z311" s="271"/>
      <c r="AB311" s="273" t="str">
        <f t="shared" si="47"/>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8">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9">IF(AND(C323="Smelter not listed",OR(LEN(D323)=0,LEN(E323)=0)),1,0)</f>
        <v>0</v>
      </c>
      <c r="Y323" s="271"/>
      <c r="Z323" s="271"/>
      <c r="AB323" s="273" t="str">
        <f t="shared" ref="AB323" si="50">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51">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52">IF(AND(C324="Smelter not listed",OR(LEN(D324)=0,LEN(E324)=0)),1,0)</f>
        <v>0</v>
      </c>
      <c r="Y324" s="271"/>
      <c r="Z324" s="271"/>
      <c r="AB324" s="273" t="str">
        <f t="shared" ref="AB324:AB355" si="53">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51"/>
        <v/>
      </c>
      <c r="T325" s="222" t="str">
        <f ca="1">IF(B325="","",IF(ISERROR(MATCH($J325,SorP!$B$1:$B$6230,0)),"",INDIRECT("'SorP'!$A$"&amp;MATCH($J325,SorP!$B$1:$B$6230,0))))</f>
        <v/>
      </c>
      <c r="U325" s="238"/>
      <c r="V325" s="270" t="e">
        <f>IF(C325="",NA(),MATCH($B325&amp;$C325,'Smelter Look-up'!$J:$J,0))</f>
        <v>#N/A</v>
      </c>
      <c r="W325" s="271"/>
      <c r="X325" s="271">
        <f t="shared" ca="1" si="52"/>
        <v>0</v>
      </c>
      <c r="Y325" s="271"/>
      <c r="Z325" s="271"/>
      <c r="AB325" s="273" t="str">
        <f t="shared" si="53"/>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51"/>
        <v/>
      </c>
      <c r="T326" s="222" t="str">
        <f ca="1">IF(B326="","",IF(ISERROR(MATCH($J326,SorP!$B$1:$B$6230,0)),"",INDIRECT("'SorP'!$A$"&amp;MATCH($J326,SorP!$B$1:$B$6230,0))))</f>
        <v/>
      </c>
      <c r="U326" s="238"/>
      <c r="V326" s="270" t="e">
        <f>IF(C326="",NA(),MATCH($B326&amp;$C326,'Smelter Look-up'!$J:$J,0))</f>
        <v>#N/A</v>
      </c>
      <c r="W326" s="271"/>
      <c r="X326" s="271">
        <f t="shared" ca="1" si="52"/>
        <v>0</v>
      </c>
      <c r="Y326" s="271"/>
      <c r="Z326" s="271"/>
      <c r="AB326" s="273" t="str">
        <f t="shared" si="53"/>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51"/>
        <v/>
      </c>
      <c r="T327" s="222" t="str">
        <f ca="1">IF(B327="","",IF(ISERROR(MATCH($J327,SorP!$B$1:$B$6230,0)),"",INDIRECT("'SorP'!$A$"&amp;MATCH($J327,SorP!$B$1:$B$6230,0))))</f>
        <v/>
      </c>
      <c r="U327" s="238"/>
      <c r="V327" s="270" t="e">
        <f>IF(C327="",NA(),MATCH($B327&amp;$C327,'Smelter Look-up'!$J:$J,0))</f>
        <v>#N/A</v>
      </c>
      <c r="W327" s="271"/>
      <c r="X327" s="271">
        <f t="shared" ca="1" si="52"/>
        <v>0</v>
      </c>
      <c r="Y327" s="271"/>
      <c r="Z327" s="271"/>
      <c r="AB327" s="273" t="str">
        <f t="shared" si="53"/>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51"/>
        <v/>
      </c>
      <c r="T328" s="222" t="str">
        <f ca="1">IF(B328="","",IF(ISERROR(MATCH($J328,SorP!$B$1:$B$6230,0)),"",INDIRECT("'SorP'!$A$"&amp;MATCH($J328,SorP!$B$1:$B$6230,0))))</f>
        <v/>
      </c>
      <c r="U328" s="238"/>
      <c r="V328" s="270" t="e">
        <f>IF(C328="",NA(),MATCH($B328&amp;$C328,'Smelter Look-up'!$J:$J,0))</f>
        <v>#N/A</v>
      </c>
      <c r="W328" s="271"/>
      <c r="X328" s="271">
        <f t="shared" ca="1" si="52"/>
        <v>0</v>
      </c>
      <c r="Y328" s="271"/>
      <c r="Z328" s="271"/>
      <c r="AB328" s="273" t="str">
        <f t="shared" si="53"/>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1"/>
        <v/>
      </c>
      <c r="T329" s="222" t="str">
        <f ca="1">IF(B329="","",IF(ISERROR(MATCH($J329,SorP!$B$1:$B$6230,0)),"",INDIRECT("'SorP'!$A$"&amp;MATCH($J329,SorP!$B$1:$B$6230,0))))</f>
        <v/>
      </c>
      <c r="U329" s="238"/>
      <c r="V329" s="270" t="e">
        <f>IF(C329="",NA(),MATCH($B329&amp;$C329,'Smelter Look-up'!$J:$J,0))</f>
        <v>#N/A</v>
      </c>
      <c r="W329" s="271"/>
      <c r="X329" s="271">
        <f t="shared" ca="1" si="52"/>
        <v>0</v>
      </c>
      <c r="Y329" s="271"/>
      <c r="Z329" s="271"/>
      <c r="AB329" s="273" t="str">
        <f t="shared" si="53"/>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1"/>
        <v/>
      </c>
      <c r="T330" s="222" t="str">
        <f ca="1">IF(B330="","",IF(ISERROR(MATCH($J330,SorP!$B$1:$B$6230,0)),"",INDIRECT("'SorP'!$A$"&amp;MATCH($J330,SorP!$B$1:$B$6230,0))))</f>
        <v/>
      </c>
      <c r="U330" s="238"/>
      <c r="V330" s="270" t="e">
        <f>IF(C330="",NA(),MATCH($B330&amp;$C330,'Smelter Look-up'!$J:$J,0))</f>
        <v>#N/A</v>
      </c>
      <c r="W330" s="271"/>
      <c r="X330" s="271">
        <f t="shared" ca="1" si="52"/>
        <v>0</v>
      </c>
      <c r="Y330" s="271"/>
      <c r="Z330" s="271"/>
      <c r="AB330" s="273" t="str">
        <f t="shared" si="53"/>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1"/>
        <v/>
      </c>
      <c r="T331" s="222" t="str">
        <f ca="1">IF(B331="","",IF(ISERROR(MATCH($J331,SorP!$B$1:$B$6230,0)),"",INDIRECT("'SorP'!$A$"&amp;MATCH($J331,SorP!$B$1:$B$6230,0))))</f>
        <v/>
      </c>
      <c r="U331" s="238"/>
      <c r="V331" s="270" t="e">
        <f>IF(C331="",NA(),MATCH($B331&amp;$C331,'Smelter Look-up'!$J:$J,0))</f>
        <v>#N/A</v>
      </c>
      <c r="W331" s="271"/>
      <c r="X331" s="271">
        <f t="shared" ca="1" si="52"/>
        <v>0</v>
      </c>
      <c r="Y331" s="271"/>
      <c r="Z331" s="271"/>
      <c r="AB331" s="273" t="str">
        <f t="shared" si="53"/>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1"/>
        <v/>
      </c>
      <c r="T332" s="222" t="str">
        <f ca="1">IF(B332="","",IF(ISERROR(MATCH($J332,SorP!$B$1:$B$6230,0)),"",INDIRECT("'SorP'!$A$"&amp;MATCH($J332,SorP!$B$1:$B$6230,0))))</f>
        <v/>
      </c>
      <c r="U332" s="238"/>
      <c r="V332" s="270" t="e">
        <f>IF(C332="",NA(),MATCH($B332&amp;$C332,'Smelter Look-up'!$J:$J,0))</f>
        <v>#N/A</v>
      </c>
      <c r="W332" s="271"/>
      <c r="X332" s="271">
        <f t="shared" ca="1" si="52"/>
        <v>0</v>
      </c>
      <c r="Y332" s="271"/>
      <c r="Z332" s="271"/>
      <c r="AB332" s="273" t="str">
        <f t="shared" si="53"/>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1"/>
        <v/>
      </c>
      <c r="T333" s="222" t="str">
        <f ca="1">IF(B333="","",IF(ISERROR(MATCH($J333,SorP!$B$1:$B$6230,0)),"",INDIRECT("'SorP'!$A$"&amp;MATCH($J333,SorP!$B$1:$B$6230,0))))</f>
        <v/>
      </c>
      <c r="U333" s="238"/>
      <c r="V333" s="270" t="e">
        <f>IF(C333="",NA(),MATCH($B333&amp;$C333,'Smelter Look-up'!$J:$J,0))</f>
        <v>#N/A</v>
      </c>
      <c r="W333" s="271"/>
      <c r="X333" s="271">
        <f t="shared" ca="1" si="52"/>
        <v>0</v>
      </c>
      <c r="Y333" s="271"/>
      <c r="Z333" s="271"/>
      <c r="AB333" s="273" t="str">
        <f t="shared" si="53"/>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4">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5">IF(AND(C356="Smelter not listed",OR(LEN(D356)=0,LEN(E356)=0)),1,0)</f>
        <v>0</v>
      </c>
      <c r="Y356" s="271"/>
      <c r="Z356" s="271"/>
      <c r="AB356" s="273" t="str">
        <f t="shared" ref="AB356:AB386" si="56">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4"/>
        <v/>
      </c>
      <c r="T357" s="222" t="str">
        <f ca="1">IF(B357="","",IF(ISERROR(MATCH($J357,SorP!$B$1:$B$6230,0)),"",INDIRECT("'SorP'!$A$"&amp;MATCH($J357,SorP!$B$1:$B$6230,0))))</f>
        <v/>
      </c>
      <c r="U357" s="238"/>
      <c r="V357" s="270" t="e">
        <f>IF(C357="",NA(),MATCH($B357&amp;$C357,'Smelter Look-up'!$J:$J,0))</f>
        <v>#N/A</v>
      </c>
      <c r="W357" s="271"/>
      <c r="X357" s="271">
        <f t="shared" ca="1" si="55"/>
        <v>0</v>
      </c>
      <c r="Y357" s="271"/>
      <c r="Z357" s="271"/>
      <c r="AB357" s="273" t="str">
        <f t="shared" si="56"/>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4"/>
        <v/>
      </c>
      <c r="T358" s="222" t="str">
        <f ca="1">IF(B358="","",IF(ISERROR(MATCH($J358,SorP!$B$1:$B$6230,0)),"",INDIRECT("'SorP'!$A$"&amp;MATCH($J358,SorP!$B$1:$B$6230,0))))</f>
        <v/>
      </c>
      <c r="U358" s="238"/>
      <c r="V358" s="270" t="e">
        <f>IF(C358="",NA(),MATCH($B358&amp;$C358,'Smelter Look-up'!$J:$J,0))</f>
        <v>#N/A</v>
      </c>
      <c r="W358" s="271"/>
      <c r="X358" s="271">
        <f t="shared" ca="1" si="55"/>
        <v>0</v>
      </c>
      <c r="Y358" s="271"/>
      <c r="Z358" s="271"/>
      <c r="AB358" s="273" t="str">
        <f t="shared" si="56"/>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4"/>
        <v/>
      </c>
      <c r="T359" s="222" t="str">
        <f ca="1">IF(B359="","",IF(ISERROR(MATCH($J359,SorP!$B$1:$B$6230,0)),"",INDIRECT("'SorP'!$A$"&amp;MATCH($J359,SorP!$B$1:$B$6230,0))))</f>
        <v/>
      </c>
      <c r="U359" s="238"/>
      <c r="V359" s="270" t="e">
        <f>IF(C359="",NA(),MATCH($B359&amp;$C359,'Smelter Look-up'!$J:$J,0))</f>
        <v>#N/A</v>
      </c>
      <c r="W359" s="271"/>
      <c r="X359" s="271">
        <f t="shared" ca="1" si="55"/>
        <v>0</v>
      </c>
      <c r="Y359" s="271"/>
      <c r="Z359" s="271"/>
      <c r="AB359" s="273" t="str">
        <f t="shared" si="56"/>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4"/>
        <v/>
      </c>
      <c r="T360" s="222" t="str">
        <f ca="1">IF(B360="","",IF(ISERROR(MATCH($J360,SorP!$B$1:$B$6230,0)),"",INDIRECT("'SorP'!$A$"&amp;MATCH($J360,SorP!$B$1:$B$6230,0))))</f>
        <v/>
      </c>
      <c r="U360" s="238"/>
      <c r="V360" s="270" t="e">
        <f>IF(C360="",NA(),MATCH($B360&amp;$C360,'Smelter Look-up'!$J:$J,0))</f>
        <v>#N/A</v>
      </c>
      <c r="W360" s="271"/>
      <c r="X360" s="271">
        <f t="shared" ca="1" si="55"/>
        <v>0</v>
      </c>
      <c r="Y360" s="271"/>
      <c r="Z360" s="271"/>
      <c r="AB360" s="273" t="str">
        <f t="shared" si="56"/>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4"/>
        <v/>
      </c>
      <c r="T361" s="222" t="str">
        <f ca="1">IF(B361="","",IF(ISERROR(MATCH($J361,SorP!$B$1:$B$6230,0)),"",INDIRECT("'SorP'!$A$"&amp;MATCH($J361,SorP!$B$1:$B$6230,0))))</f>
        <v/>
      </c>
      <c r="U361" s="238"/>
      <c r="V361" s="270" t="e">
        <f>IF(C361="",NA(),MATCH($B361&amp;$C361,'Smelter Look-up'!$J:$J,0))</f>
        <v>#N/A</v>
      </c>
      <c r="W361" s="271"/>
      <c r="X361" s="271">
        <f t="shared" ca="1" si="55"/>
        <v>0</v>
      </c>
      <c r="Y361" s="271"/>
      <c r="Z361" s="271"/>
      <c r="AB361" s="273" t="str">
        <f t="shared" si="56"/>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4"/>
        <v/>
      </c>
      <c r="T362" s="222" t="str">
        <f ca="1">IF(B362="","",IF(ISERROR(MATCH($J362,SorP!$B$1:$B$6230,0)),"",INDIRECT("'SorP'!$A$"&amp;MATCH($J362,SorP!$B$1:$B$6230,0))))</f>
        <v/>
      </c>
      <c r="U362" s="238"/>
      <c r="V362" s="270" t="e">
        <f>IF(C362="",NA(),MATCH($B362&amp;$C362,'Smelter Look-up'!$J:$J,0))</f>
        <v>#N/A</v>
      </c>
      <c r="W362" s="271"/>
      <c r="X362" s="271">
        <f t="shared" ca="1" si="55"/>
        <v>0</v>
      </c>
      <c r="Y362" s="271"/>
      <c r="Z362" s="271"/>
      <c r="AB362" s="273" t="str">
        <f t="shared" si="56"/>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4"/>
        <v/>
      </c>
      <c r="T363" s="222" t="str">
        <f ca="1">IF(B363="","",IF(ISERROR(MATCH($J363,SorP!$B$1:$B$6230,0)),"",INDIRECT("'SorP'!$A$"&amp;MATCH($J363,SorP!$B$1:$B$6230,0))))</f>
        <v/>
      </c>
      <c r="U363" s="238"/>
      <c r="V363" s="270" t="e">
        <f>IF(C363="",NA(),MATCH($B363&amp;$C363,'Smelter Look-up'!$J:$J,0))</f>
        <v>#N/A</v>
      </c>
      <c r="W363" s="271"/>
      <c r="X363" s="271">
        <f t="shared" ca="1" si="55"/>
        <v>0</v>
      </c>
      <c r="Y363" s="271"/>
      <c r="Z363" s="271"/>
      <c r="AB363" s="273" t="str">
        <f t="shared" si="56"/>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4"/>
        <v/>
      </c>
      <c r="T364" s="222" t="str">
        <f ca="1">IF(B364="","",IF(ISERROR(MATCH($J364,SorP!$B$1:$B$6230,0)),"",INDIRECT("'SorP'!$A$"&amp;MATCH($J364,SorP!$B$1:$B$6230,0))))</f>
        <v/>
      </c>
      <c r="U364" s="238"/>
      <c r="V364" s="270" t="e">
        <f>IF(C364="",NA(),MATCH($B364&amp;$C364,'Smelter Look-up'!$J:$J,0))</f>
        <v>#N/A</v>
      </c>
      <c r="W364" s="271"/>
      <c r="X364" s="271">
        <f t="shared" ca="1" si="55"/>
        <v>0</v>
      </c>
      <c r="Y364" s="271"/>
      <c r="Z364" s="271"/>
      <c r="AB364" s="273" t="str">
        <f t="shared" si="56"/>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4"/>
        <v/>
      </c>
      <c r="T365" s="222" t="str">
        <f ca="1">IF(B365="","",IF(ISERROR(MATCH($J365,SorP!$B$1:$B$6230,0)),"",INDIRECT("'SorP'!$A$"&amp;MATCH($J365,SorP!$B$1:$B$6230,0))))</f>
        <v/>
      </c>
      <c r="U365" s="238"/>
      <c r="V365" s="270" t="e">
        <f>IF(C365="",NA(),MATCH($B365&amp;$C365,'Smelter Look-up'!$J:$J,0))</f>
        <v>#N/A</v>
      </c>
      <c r="W365" s="271"/>
      <c r="X365" s="271">
        <f t="shared" ca="1" si="55"/>
        <v>0</v>
      </c>
      <c r="Y365" s="271"/>
      <c r="Z365" s="271"/>
      <c r="AB365" s="273" t="str">
        <f t="shared" si="56"/>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4"/>
        <v/>
      </c>
      <c r="T366" s="222" t="str">
        <f ca="1">IF(B366="","",IF(ISERROR(MATCH($J366,SorP!$B$1:$B$6230,0)),"",INDIRECT("'SorP'!$A$"&amp;MATCH($J366,SorP!$B$1:$B$6230,0))))</f>
        <v/>
      </c>
      <c r="U366" s="238"/>
      <c r="V366" s="270" t="e">
        <f>IF(C366="",NA(),MATCH($B366&amp;$C366,'Smelter Look-up'!$J:$J,0))</f>
        <v>#N/A</v>
      </c>
      <c r="W366" s="271"/>
      <c r="X366" s="271">
        <f t="shared" ca="1" si="55"/>
        <v>0</v>
      </c>
      <c r="Y366" s="271"/>
      <c r="Z366" s="271"/>
      <c r="AB366" s="273" t="str">
        <f t="shared" si="56"/>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4"/>
        <v/>
      </c>
      <c r="T367" s="222" t="str">
        <f ca="1">IF(B367="","",IF(ISERROR(MATCH($J367,SorP!$B$1:$B$6230,0)),"",INDIRECT("'SorP'!$A$"&amp;MATCH($J367,SorP!$B$1:$B$6230,0))))</f>
        <v/>
      </c>
      <c r="U367" s="238"/>
      <c r="V367" s="270" t="e">
        <f>IF(C367="",NA(),MATCH($B367&amp;$C367,'Smelter Look-up'!$J:$J,0))</f>
        <v>#N/A</v>
      </c>
      <c r="W367" s="271"/>
      <c r="X367" s="271">
        <f t="shared" ca="1" si="55"/>
        <v>0</v>
      </c>
      <c r="Y367" s="271"/>
      <c r="Z367" s="271"/>
      <c r="AB367" s="273" t="str">
        <f t="shared" si="56"/>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4"/>
        <v/>
      </c>
      <c r="T368" s="222" t="str">
        <f ca="1">IF(B368="","",IF(ISERROR(MATCH($J368,SorP!$B$1:$B$6230,0)),"",INDIRECT("'SorP'!$A$"&amp;MATCH($J368,SorP!$B$1:$B$6230,0))))</f>
        <v/>
      </c>
      <c r="U368" s="238"/>
      <c r="V368" s="270" t="e">
        <f>IF(C368="",NA(),MATCH($B368&amp;$C368,'Smelter Look-up'!$J:$J,0))</f>
        <v>#N/A</v>
      </c>
      <c r="W368" s="271"/>
      <c r="X368" s="271">
        <f t="shared" ca="1" si="55"/>
        <v>0</v>
      </c>
      <c r="Y368" s="271"/>
      <c r="Z368" s="271"/>
      <c r="AB368" s="273" t="str">
        <f t="shared" si="56"/>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4"/>
        <v/>
      </c>
      <c r="T369" s="222" t="str">
        <f ca="1">IF(B369="","",IF(ISERROR(MATCH($J369,SorP!$B$1:$B$6230,0)),"",INDIRECT("'SorP'!$A$"&amp;MATCH($J369,SorP!$B$1:$B$6230,0))))</f>
        <v/>
      </c>
      <c r="U369" s="238"/>
      <c r="V369" s="270" t="e">
        <f>IF(C369="",NA(),MATCH($B369&amp;$C369,'Smelter Look-up'!$J:$J,0))</f>
        <v>#N/A</v>
      </c>
      <c r="W369" s="271"/>
      <c r="X369" s="271">
        <f t="shared" ca="1" si="55"/>
        <v>0</v>
      </c>
      <c r="Y369" s="271"/>
      <c r="Z369" s="271"/>
      <c r="AB369" s="273" t="str">
        <f t="shared" si="56"/>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7">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8">IF(AND(C387="Smelter not listed",OR(LEN(D387)=0,LEN(E387)=0)),1,0)</f>
        <v>0</v>
      </c>
      <c r="Y387" s="271"/>
      <c r="Z387" s="271"/>
      <c r="AB387" s="273" t="str">
        <f t="shared" ref="AB387" si="59">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60">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61">IF(AND(C388="Smelter not listed",OR(LEN(D388)=0,LEN(E388)=0)),1,0)</f>
        <v>0</v>
      </c>
      <c r="Y388" s="271"/>
      <c r="Z388" s="271"/>
      <c r="AB388" s="273" t="str">
        <f t="shared" ref="AB388:AB419" si="62">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60"/>
        <v/>
      </c>
      <c r="T389" s="222" t="str">
        <f ca="1">IF(B389="","",IF(ISERROR(MATCH($J389,SorP!$B$1:$B$6230,0)),"",INDIRECT("'SorP'!$A$"&amp;MATCH($J389,SorP!$B$1:$B$6230,0))))</f>
        <v/>
      </c>
      <c r="U389" s="238"/>
      <c r="V389" s="270" t="e">
        <f>IF(C389="",NA(),MATCH($B389&amp;$C389,'Smelter Look-up'!$J:$J,0))</f>
        <v>#N/A</v>
      </c>
      <c r="W389" s="271"/>
      <c r="X389" s="271">
        <f t="shared" ca="1" si="61"/>
        <v>0</v>
      </c>
      <c r="Y389" s="271"/>
      <c r="Z389" s="271"/>
      <c r="AB389" s="273" t="str">
        <f t="shared" si="62"/>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60"/>
        <v/>
      </c>
      <c r="T390" s="222" t="str">
        <f ca="1">IF(B390="","",IF(ISERROR(MATCH($J390,SorP!$B$1:$B$6230,0)),"",INDIRECT("'SorP'!$A$"&amp;MATCH($J390,SorP!$B$1:$B$6230,0))))</f>
        <v/>
      </c>
      <c r="U390" s="238"/>
      <c r="V390" s="270" t="e">
        <f>IF(C390="",NA(),MATCH($B390&amp;$C390,'Smelter Look-up'!$J:$J,0))</f>
        <v>#N/A</v>
      </c>
      <c r="W390" s="271"/>
      <c r="X390" s="271">
        <f t="shared" ca="1" si="61"/>
        <v>0</v>
      </c>
      <c r="Y390" s="271"/>
      <c r="Z390" s="271"/>
      <c r="AB390" s="273" t="str">
        <f t="shared" si="62"/>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60"/>
        <v/>
      </c>
      <c r="T391" s="222" t="str">
        <f ca="1">IF(B391="","",IF(ISERROR(MATCH($J391,SorP!$B$1:$B$6230,0)),"",INDIRECT("'SorP'!$A$"&amp;MATCH($J391,SorP!$B$1:$B$6230,0))))</f>
        <v/>
      </c>
      <c r="U391" s="238"/>
      <c r="V391" s="270" t="e">
        <f>IF(C391="",NA(),MATCH($B391&amp;$C391,'Smelter Look-up'!$J:$J,0))</f>
        <v>#N/A</v>
      </c>
      <c r="W391" s="271"/>
      <c r="X391" s="271">
        <f t="shared" ca="1" si="61"/>
        <v>0</v>
      </c>
      <c r="Y391" s="271"/>
      <c r="Z391" s="271"/>
      <c r="AB391" s="273" t="str">
        <f t="shared" si="62"/>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60"/>
        <v/>
      </c>
      <c r="T392" s="222" t="str">
        <f ca="1">IF(B392="","",IF(ISERROR(MATCH($J392,SorP!$B$1:$B$6230,0)),"",INDIRECT("'SorP'!$A$"&amp;MATCH($J392,SorP!$B$1:$B$6230,0))))</f>
        <v/>
      </c>
      <c r="U392" s="238"/>
      <c r="V392" s="270" t="e">
        <f>IF(C392="",NA(),MATCH($B392&amp;$C392,'Smelter Look-up'!$J:$J,0))</f>
        <v>#N/A</v>
      </c>
      <c r="W392" s="271"/>
      <c r="X392" s="271">
        <f t="shared" ca="1" si="61"/>
        <v>0</v>
      </c>
      <c r="Y392" s="271"/>
      <c r="Z392" s="271"/>
      <c r="AB392" s="273" t="str">
        <f t="shared" si="62"/>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3">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4">IF(AND(C420="Smelter not listed",OR(LEN(D420)=0,LEN(E420)=0)),1,0)</f>
        <v>0</v>
      </c>
      <c r="Y420" s="271"/>
      <c r="Z420" s="271"/>
      <c r="AB420" s="273" t="str">
        <f t="shared" ref="AB420:AB450" si="65">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3"/>
        <v/>
      </c>
      <c r="T421" s="222" t="str">
        <f ca="1">IF(B421="","",IF(ISERROR(MATCH($J421,SorP!$B$1:$B$6230,0)),"",INDIRECT("'SorP'!$A$"&amp;MATCH($J421,SorP!$B$1:$B$6230,0))))</f>
        <v/>
      </c>
      <c r="U421" s="238"/>
      <c r="V421" s="270" t="e">
        <f>IF(C421="",NA(),MATCH($B421&amp;$C421,'Smelter Look-up'!$J:$J,0))</f>
        <v>#N/A</v>
      </c>
      <c r="W421" s="271"/>
      <c r="X421" s="271">
        <f t="shared" ca="1" si="64"/>
        <v>0</v>
      </c>
      <c r="Y421" s="271"/>
      <c r="Z421" s="271"/>
      <c r="AB421" s="273" t="str">
        <f t="shared" si="65"/>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3"/>
        <v/>
      </c>
      <c r="T422" s="222" t="str">
        <f ca="1">IF(B422="","",IF(ISERROR(MATCH($J422,SorP!$B$1:$B$6230,0)),"",INDIRECT("'SorP'!$A$"&amp;MATCH($J422,SorP!$B$1:$B$6230,0))))</f>
        <v/>
      </c>
      <c r="U422" s="238"/>
      <c r="V422" s="270" t="e">
        <f>IF(C422="",NA(),MATCH($B422&amp;$C422,'Smelter Look-up'!$J:$J,0))</f>
        <v>#N/A</v>
      </c>
      <c r="W422" s="271"/>
      <c r="X422" s="271">
        <f t="shared" ca="1" si="64"/>
        <v>0</v>
      </c>
      <c r="Y422" s="271"/>
      <c r="Z422" s="271"/>
      <c r="AB422" s="273" t="str">
        <f t="shared" si="65"/>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3"/>
        <v/>
      </c>
      <c r="T423" s="222" t="str">
        <f ca="1">IF(B423="","",IF(ISERROR(MATCH($J423,SorP!$B$1:$B$6230,0)),"",INDIRECT("'SorP'!$A$"&amp;MATCH($J423,SorP!$B$1:$B$6230,0))))</f>
        <v/>
      </c>
      <c r="U423" s="238"/>
      <c r="V423" s="270" t="e">
        <f>IF(C423="",NA(),MATCH($B423&amp;$C423,'Smelter Look-up'!$J:$J,0))</f>
        <v>#N/A</v>
      </c>
      <c r="W423" s="271"/>
      <c r="X423" s="271">
        <f t="shared" ca="1" si="64"/>
        <v>0</v>
      </c>
      <c r="Y423" s="271"/>
      <c r="Z423" s="271"/>
      <c r="AB423" s="273" t="str">
        <f t="shared" si="65"/>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3"/>
        <v/>
      </c>
      <c r="T424" s="222" t="str">
        <f ca="1">IF(B424="","",IF(ISERROR(MATCH($J424,SorP!$B$1:$B$6230,0)),"",INDIRECT("'SorP'!$A$"&amp;MATCH($J424,SorP!$B$1:$B$6230,0))))</f>
        <v/>
      </c>
      <c r="U424" s="238"/>
      <c r="V424" s="270" t="e">
        <f>IF(C424="",NA(),MATCH($B424&amp;$C424,'Smelter Look-up'!$J:$J,0))</f>
        <v>#N/A</v>
      </c>
      <c r="W424" s="271"/>
      <c r="X424" s="271">
        <f t="shared" ca="1" si="64"/>
        <v>0</v>
      </c>
      <c r="Y424" s="271"/>
      <c r="Z424" s="271"/>
      <c r="AB424" s="273" t="str">
        <f t="shared" si="65"/>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3"/>
        <v/>
      </c>
      <c r="T425" s="222" t="str">
        <f ca="1">IF(B425="","",IF(ISERROR(MATCH($J425,SorP!$B$1:$B$6230,0)),"",INDIRECT("'SorP'!$A$"&amp;MATCH($J425,SorP!$B$1:$B$6230,0))))</f>
        <v/>
      </c>
      <c r="U425" s="238"/>
      <c r="V425" s="270" t="e">
        <f>IF(C425="",NA(),MATCH($B425&amp;$C425,'Smelter Look-up'!$J:$J,0))</f>
        <v>#N/A</v>
      </c>
      <c r="W425" s="271"/>
      <c r="X425" s="271">
        <f t="shared" ca="1" si="64"/>
        <v>0</v>
      </c>
      <c r="Y425" s="271"/>
      <c r="Z425" s="271"/>
      <c r="AB425" s="273" t="str">
        <f t="shared" si="65"/>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3"/>
        <v/>
      </c>
      <c r="T426" s="222" t="str">
        <f ca="1">IF(B426="","",IF(ISERROR(MATCH($J426,SorP!$B$1:$B$6230,0)),"",INDIRECT("'SorP'!$A$"&amp;MATCH($J426,SorP!$B$1:$B$6230,0))))</f>
        <v/>
      </c>
      <c r="U426" s="238"/>
      <c r="V426" s="270" t="e">
        <f>IF(C426="",NA(),MATCH($B426&amp;$C426,'Smelter Look-up'!$J:$J,0))</f>
        <v>#N/A</v>
      </c>
      <c r="W426" s="271"/>
      <c r="X426" s="271">
        <f t="shared" ca="1" si="64"/>
        <v>0</v>
      </c>
      <c r="Y426" s="271"/>
      <c r="Z426" s="271"/>
      <c r="AB426" s="273" t="str">
        <f t="shared" si="65"/>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3"/>
        <v/>
      </c>
      <c r="T427" s="222" t="str">
        <f ca="1">IF(B427="","",IF(ISERROR(MATCH($J427,SorP!$B$1:$B$6230,0)),"",INDIRECT("'SorP'!$A$"&amp;MATCH($J427,SorP!$B$1:$B$6230,0))))</f>
        <v/>
      </c>
      <c r="U427" s="238"/>
      <c r="V427" s="270" t="e">
        <f>IF(C427="",NA(),MATCH($B427&amp;$C427,'Smelter Look-up'!$J:$J,0))</f>
        <v>#N/A</v>
      </c>
      <c r="W427" s="271"/>
      <c r="X427" s="271">
        <f t="shared" ca="1" si="64"/>
        <v>0</v>
      </c>
      <c r="Y427" s="271"/>
      <c r="Z427" s="271"/>
      <c r="AB427" s="273" t="str">
        <f t="shared" si="65"/>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3"/>
        <v/>
      </c>
      <c r="T428" s="222" t="str">
        <f ca="1">IF(B428="","",IF(ISERROR(MATCH($J428,SorP!$B$1:$B$6230,0)),"",INDIRECT("'SorP'!$A$"&amp;MATCH($J428,SorP!$B$1:$B$6230,0))))</f>
        <v/>
      </c>
      <c r="U428" s="238"/>
      <c r="V428" s="270" t="e">
        <f>IF(C428="",NA(),MATCH($B428&amp;$C428,'Smelter Look-up'!$J:$J,0))</f>
        <v>#N/A</v>
      </c>
      <c r="W428" s="271"/>
      <c r="X428" s="271">
        <f t="shared" ca="1" si="64"/>
        <v>0</v>
      </c>
      <c r="Y428" s="271"/>
      <c r="Z428" s="271"/>
      <c r="AB428" s="273" t="str">
        <f t="shared" si="65"/>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3"/>
        <v/>
      </c>
      <c r="T429" s="222" t="str">
        <f ca="1">IF(B429="","",IF(ISERROR(MATCH($J429,SorP!$B$1:$B$6230,0)),"",INDIRECT("'SorP'!$A$"&amp;MATCH($J429,SorP!$B$1:$B$6230,0))))</f>
        <v/>
      </c>
      <c r="U429" s="238"/>
      <c r="V429" s="270" t="e">
        <f>IF(C429="",NA(),MATCH($B429&amp;$C429,'Smelter Look-up'!$J:$J,0))</f>
        <v>#N/A</v>
      </c>
      <c r="W429" s="271"/>
      <c r="X429" s="271">
        <f t="shared" ca="1" si="64"/>
        <v>0</v>
      </c>
      <c r="Y429" s="271"/>
      <c r="Z429" s="271"/>
      <c r="AB429" s="273" t="str">
        <f t="shared" si="65"/>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3"/>
        <v/>
      </c>
      <c r="T430" s="222" t="str">
        <f ca="1">IF(B430="","",IF(ISERROR(MATCH($J430,SorP!$B$1:$B$6230,0)),"",INDIRECT("'SorP'!$A$"&amp;MATCH($J430,SorP!$B$1:$B$6230,0))))</f>
        <v/>
      </c>
      <c r="U430" s="238"/>
      <c r="V430" s="270" t="e">
        <f>IF(C430="",NA(),MATCH($B430&amp;$C430,'Smelter Look-up'!$J:$J,0))</f>
        <v>#N/A</v>
      </c>
      <c r="W430" s="271"/>
      <c r="X430" s="271">
        <f t="shared" ca="1" si="64"/>
        <v>0</v>
      </c>
      <c r="Y430" s="271"/>
      <c r="Z430" s="271"/>
      <c r="AB430" s="273" t="str">
        <f t="shared" si="65"/>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3"/>
        <v/>
      </c>
      <c r="T431" s="222" t="str">
        <f ca="1">IF(B431="","",IF(ISERROR(MATCH($J431,SorP!$B$1:$B$6230,0)),"",INDIRECT("'SorP'!$A$"&amp;MATCH($J431,SorP!$B$1:$B$6230,0))))</f>
        <v/>
      </c>
      <c r="U431" s="238"/>
      <c r="V431" s="270" t="e">
        <f>IF(C431="",NA(),MATCH($B431&amp;$C431,'Smelter Look-up'!$J:$J,0))</f>
        <v>#N/A</v>
      </c>
      <c r="W431" s="271"/>
      <c r="X431" s="271">
        <f t="shared" ca="1" si="64"/>
        <v>0</v>
      </c>
      <c r="Y431" s="271"/>
      <c r="Z431" s="271"/>
      <c r="AB431" s="273" t="str">
        <f t="shared" si="65"/>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3"/>
        <v/>
      </c>
      <c r="T432" s="222" t="str">
        <f ca="1">IF(B432="","",IF(ISERROR(MATCH($J432,SorP!$B$1:$B$6230,0)),"",INDIRECT("'SorP'!$A$"&amp;MATCH($J432,SorP!$B$1:$B$6230,0))))</f>
        <v/>
      </c>
      <c r="U432" s="238"/>
      <c r="V432" s="270" t="e">
        <f>IF(C432="",NA(),MATCH($B432&amp;$C432,'Smelter Look-up'!$J:$J,0))</f>
        <v>#N/A</v>
      </c>
      <c r="W432" s="271"/>
      <c r="X432" s="271">
        <f t="shared" ca="1" si="64"/>
        <v>0</v>
      </c>
      <c r="Y432" s="271"/>
      <c r="Z432" s="271"/>
      <c r="AB432" s="273" t="str">
        <f t="shared" si="65"/>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3"/>
        <v/>
      </c>
      <c r="T433" s="222" t="str">
        <f ca="1">IF(B433="","",IF(ISERROR(MATCH($J433,SorP!$B$1:$B$6230,0)),"",INDIRECT("'SorP'!$A$"&amp;MATCH($J433,SorP!$B$1:$B$6230,0))))</f>
        <v/>
      </c>
      <c r="U433" s="238"/>
      <c r="V433" s="270" t="e">
        <f>IF(C433="",NA(),MATCH($B433&amp;$C433,'Smelter Look-up'!$J:$J,0))</f>
        <v>#N/A</v>
      </c>
      <c r="W433" s="271"/>
      <c r="X433" s="271">
        <f t="shared" ca="1" si="64"/>
        <v>0</v>
      </c>
      <c r="Y433" s="271"/>
      <c r="Z433" s="271"/>
      <c r="AB433" s="273" t="str">
        <f t="shared" si="65"/>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6">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7">IF(AND(C451="Smelter not listed",OR(LEN(D451)=0,LEN(E451)=0)),1,0)</f>
        <v>0</v>
      </c>
      <c r="Y451" s="271"/>
      <c r="Z451" s="271"/>
      <c r="AB451" s="273" t="str">
        <f t="shared" ref="AB451" si="68">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9">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70">IF(AND(C452="Smelter not listed",OR(LEN(D452)=0,LEN(E452)=0)),1,0)</f>
        <v>0</v>
      </c>
      <c r="Y452" s="271"/>
      <c r="Z452" s="271"/>
      <c r="AB452" s="273" t="str">
        <f t="shared" ref="AB452:AB483" si="71">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9"/>
        <v/>
      </c>
      <c r="T453" s="222" t="str">
        <f ca="1">IF(B453="","",IF(ISERROR(MATCH($J453,SorP!$B$1:$B$6230,0)),"",INDIRECT("'SorP'!$A$"&amp;MATCH($J453,SorP!$B$1:$B$6230,0))))</f>
        <v/>
      </c>
      <c r="U453" s="238"/>
      <c r="V453" s="270" t="e">
        <f>IF(C453="",NA(),MATCH($B453&amp;$C453,'Smelter Look-up'!$J:$J,0))</f>
        <v>#N/A</v>
      </c>
      <c r="W453" s="271"/>
      <c r="X453" s="271">
        <f t="shared" ca="1" si="70"/>
        <v>0</v>
      </c>
      <c r="Y453" s="271"/>
      <c r="Z453" s="271"/>
      <c r="AB453" s="273" t="str">
        <f t="shared" si="71"/>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9"/>
        <v/>
      </c>
      <c r="T454" s="222" t="str">
        <f ca="1">IF(B454="","",IF(ISERROR(MATCH($J454,SorP!$B$1:$B$6230,0)),"",INDIRECT("'SorP'!$A$"&amp;MATCH($J454,SorP!$B$1:$B$6230,0))))</f>
        <v/>
      </c>
      <c r="U454" s="238"/>
      <c r="V454" s="270" t="e">
        <f>IF(C454="",NA(),MATCH($B454&amp;$C454,'Smelter Look-up'!$J:$J,0))</f>
        <v>#N/A</v>
      </c>
      <c r="W454" s="271"/>
      <c r="X454" s="271">
        <f t="shared" ca="1" si="70"/>
        <v>0</v>
      </c>
      <c r="Y454" s="271"/>
      <c r="Z454" s="271"/>
      <c r="AB454" s="273" t="str">
        <f t="shared" si="71"/>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9"/>
        <v/>
      </c>
      <c r="T455" s="222" t="str">
        <f ca="1">IF(B455="","",IF(ISERROR(MATCH($J455,SorP!$B$1:$B$6230,0)),"",INDIRECT("'SorP'!$A$"&amp;MATCH($J455,SorP!$B$1:$B$6230,0))))</f>
        <v/>
      </c>
      <c r="U455" s="238"/>
      <c r="V455" s="270" t="e">
        <f>IF(C455="",NA(),MATCH($B455&amp;$C455,'Smelter Look-up'!$J:$J,0))</f>
        <v>#N/A</v>
      </c>
      <c r="W455" s="271"/>
      <c r="X455" s="271">
        <f t="shared" ca="1" si="70"/>
        <v>0</v>
      </c>
      <c r="Y455" s="271"/>
      <c r="Z455" s="271"/>
      <c r="AB455" s="273" t="str">
        <f t="shared" si="71"/>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9"/>
        <v/>
      </c>
      <c r="T456" s="222" t="str">
        <f ca="1">IF(B456="","",IF(ISERROR(MATCH($J456,SorP!$B$1:$B$6230,0)),"",INDIRECT("'SorP'!$A$"&amp;MATCH($J456,SorP!$B$1:$B$6230,0))))</f>
        <v/>
      </c>
      <c r="U456" s="238"/>
      <c r="V456" s="270" t="e">
        <f>IF(C456="",NA(),MATCH($B456&amp;$C456,'Smelter Look-up'!$J:$J,0))</f>
        <v>#N/A</v>
      </c>
      <c r="W456" s="271"/>
      <c r="X456" s="271">
        <f t="shared" ca="1" si="70"/>
        <v>0</v>
      </c>
      <c r="Y456" s="271"/>
      <c r="Z456" s="271"/>
      <c r="AB456" s="273" t="str">
        <f t="shared" si="71"/>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72">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3">IF(AND(C484="Smelter not listed",OR(LEN(D484)=0,LEN(E484)=0)),1,0)</f>
        <v>0</v>
      </c>
      <c r="Y484" s="271"/>
      <c r="Z484" s="271"/>
      <c r="AB484" s="273" t="str">
        <f t="shared" ref="AB484:AB514" si="74">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5">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6">IF(AND(C515="Smelter not listed",OR(LEN(D515)=0,LEN(E515)=0)),1,0)</f>
        <v>0</v>
      </c>
      <c r="Y515" s="271"/>
      <c r="Z515" s="271"/>
      <c r="AB515" s="273" t="str">
        <f t="shared" ref="AB515" si="77">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8">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9">IF(AND(C516="Smelter not listed",OR(LEN(D516)=0,LEN(E516)=0)),1,0)</f>
        <v>0</v>
      </c>
      <c r="Y516" s="271"/>
      <c r="Z516" s="271"/>
      <c r="AB516" s="273" t="str">
        <f t="shared" ref="AB516:AB547" si="80">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8"/>
        <v/>
      </c>
      <c r="T517" s="222" t="str">
        <f ca="1">IF(B517="","",IF(ISERROR(MATCH($J517,SorP!$B$1:$B$6230,0)),"",INDIRECT("'SorP'!$A$"&amp;MATCH($J517,SorP!$B$1:$B$6230,0))))</f>
        <v/>
      </c>
      <c r="U517" s="238"/>
      <c r="V517" s="270" t="e">
        <f>IF(C517="",NA(),MATCH($B517&amp;$C517,'Smelter Look-up'!$J:$J,0))</f>
        <v>#N/A</v>
      </c>
      <c r="W517" s="271"/>
      <c r="X517" s="271">
        <f t="shared" ca="1" si="79"/>
        <v>0</v>
      </c>
      <c r="Y517" s="271"/>
      <c r="Z517" s="271"/>
      <c r="AB517" s="273" t="str">
        <f t="shared" si="80"/>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8"/>
        <v/>
      </c>
      <c r="T518" s="222" t="str">
        <f ca="1">IF(B518="","",IF(ISERROR(MATCH($J518,SorP!$B$1:$B$6230,0)),"",INDIRECT("'SorP'!$A$"&amp;MATCH($J518,SorP!$B$1:$B$6230,0))))</f>
        <v/>
      </c>
      <c r="U518" s="238"/>
      <c r="V518" s="270" t="e">
        <f>IF(C518="",NA(),MATCH($B518&amp;$C518,'Smelter Look-up'!$J:$J,0))</f>
        <v>#N/A</v>
      </c>
      <c r="W518" s="271"/>
      <c r="X518" s="271">
        <f t="shared" ca="1" si="79"/>
        <v>0</v>
      </c>
      <c r="Y518" s="271"/>
      <c r="Z518" s="271"/>
      <c r="AB518" s="273" t="str">
        <f t="shared" si="80"/>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8"/>
        <v/>
      </c>
      <c r="T519" s="222" t="str">
        <f ca="1">IF(B519="","",IF(ISERROR(MATCH($J519,SorP!$B$1:$B$6230,0)),"",INDIRECT("'SorP'!$A$"&amp;MATCH($J519,SorP!$B$1:$B$6230,0))))</f>
        <v/>
      </c>
      <c r="U519" s="238"/>
      <c r="V519" s="270" t="e">
        <f>IF(C519="",NA(),MATCH($B519&amp;$C519,'Smelter Look-up'!$J:$J,0))</f>
        <v>#N/A</v>
      </c>
      <c r="W519" s="271"/>
      <c r="X519" s="271">
        <f t="shared" ca="1" si="79"/>
        <v>0</v>
      </c>
      <c r="Y519" s="271"/>
      <c r="Z519" s="271"/>
      <c r="AB519" s="273" t="str">
        <f t="shared" si="8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8"/>
        <v/>
      </c>
      <c r="T520" s="222" t="str">
        <f ca="1">IF(B520="","",IF(ISERROR(MATCH($J520,SorP!$B$1:$B$6230,0)),"",INDIRECT("'SorP'!$A$"&amp;MATCH($J520,SorP!$B$1:$B$6230,0))))</f>
        <v/>
      </c>
      <c r="U520" s="238"/>
      <c r="V520" s="270" t="e">
        <f>IF(C520="",NA(),MATCH($B520&amp;$C520,'Smelter Look-up'!$J:$J,0))</f>
        <v>#N/A</v>
      </c>
      <c r="W520" s="271"/>
      <c r="X520" s="271">
        <f t="shared" ca="1" si="79"/>
        <v>0</v>
      </c>
      <c r="Y520" s="271"/>
      <c r="Z520" s="271"/>
      <c r="AB520" s="273" t="str">
        <f t="shared" si="8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81">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82">IF(AND(C548="Smelter not listed",OR(LEN(D548)=0,LEN(E548)=0)),1,0)</f>
        <v>0</v>
      </c>
      <c r="Y548" s="271"/>
      <c r="Z548" s="271"/>
      <c r="AB548" s="273" t="str">
        <f t="shared" ref="AB548:AB578" si="83">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1"/>
        <v/>
      </c>
      <c r="T549" s="222" t="str">
        <f ca="1">IF(B549="","",IF(ISERROR(MATCH($J549,SorP!$B$1:$B$6230,0)),"",INDIRECT("'SorP'!$A$"&amp;MATCH($J549,SorP!$B$1:$B$6230,0))))</f>
        <v/>
      </c>
      <c r="U549" s="238"/>
      <c r="V549" s="270" t="e">
        <f>IF(C549="",NA(),MATCH($B549&amp;$C549,'Smelter Look-up'!$J:$J,0))</f>
        <v>#N/A</v>
      </c>
      <c r="W549" s="271"/>
      <c r="X549" s="271">
        <f t="shared" ca="1" si="82"/>
        <v>0</v>
      </c>
      <c r="Y549" s="271"/>
      <c r="Z549" s="271"/>
      <c r="AB549" s="273" t="str">
        <f t="shared" si="83"/>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1"/>
        <v/>
      </c>
      <c r="T550" s="222" t="str">
        <f ca="1">IF(B550="","",IF(ISERROR(MATCH($J550,SorP!$B$1:$B$6230,0)),"",INDIRECT("'SorP'!$A$"&amp;MATCH($J550,SorP!$B$1:$B$6230,0))))</f>
        <v/>
      </c>
      <c r="U550" s="238"/>
      <c r="V550" s="270" t="e">
        <f>IF(C550="",NA(),MATCH($B550&amp;$C550,'Smelter Look-up'!$J:$J,0))</f>
        <v>#N/A</v>
      </c>
      <c r="W550" s="271"/>
      <c r="X550" s="271">
        <f t="shared" ca="1" si="82"/>
        <v>0</v>
      </c>
      <c r="Y550" s="271"/>
      <c r="Z550" s="271"/>
      <c r="AB550" s="273" t="str">
        <f t="shared" si="83"/>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1"/>
        <v/>
      </c>
      <c r="T551" s="222" t="str">
        <f ca="1">IF(B551="","",IF(ISERROR(MATCH($J551,SorP!$B$1:$B$6230,0)),"",INDIRECT("'SorP'!$A$"&amp;MATCH($J551,SorP!$B$1:$B$6230,0))))</f>
        <v/>
      </c>
      <c r="U551" s="238"/>
      <c r="V551" s="270" t="e">
        <f>IF(C551="",NA(),MATCH($B551&amp;$C551,'Smelter Look-up'!$J:$J,0))</f>
        <v>#N/A</v>
      </c>
      <c r="W551" s="271"/>
      <c r="X551" s="271">
        <f t="shared" ca="1" si="82"/>
        <v>0</v>
      </c>
      <c r="Y551" s="271"/>
      <c r="Z551" s="271"/>
      <c r="AB551" s="273" t="str">
        <f t="shared" si="8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1"/>
        <v/>
      </c>
      <c r="T552" s="222" t="str">
        <f ca="1">IF(B552="","",IF(ISERROR(MATCH($J552,SorP!$B$1:$B$6230,0)),"",INDIRECT("'SorP'!$A$"&amp;MATCH($J552,SorP!$B$1:$B$6230,0))))</f>
        <v/>
      </c>
      <c r="U552" s="238"/>
      <c r="V552" s="270" t="e">
        <f>IF(C552="",NA(),MATCH($B552&amp;$C552,'Smelter Look-up'!$J:$J,0))</f>
        <v>#N/A</v>
      </c>
      <c r="W552" s="271"/>
      <c r="X552" s="271">
        <f t="shared" ca="1" si="82"/>
        <v>0</v>
      </c>
      <c r="Y552" s="271"/>
      <c r="Z552" s="271"/>
      <c r="AB552" s="273" t="str">
        <f t="shared" si="8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1"/>
        <v/>
      </c>
      <c r="T553" s="222" t="str">
        <f ca="1">IF(B553="","",IF(ISERROR(MATCH($J553,SorP!$B$1:$B$6230,0)),"",INDIRECT("'SorP'!$A$"&amp;MATCH($J553,SorP!$B$1:$B$6230,0))))</f>
        <v/>
      </c>
      <c r="U553" s="238"/>
      <c r="V553" s="270" t="e">
        <f>IF(C553="",NA(),MATCH($B553&amp;$C553,'Smelter Look-up'!$J:$J,0))</f>
        <v>#N/A</v>
      </c>
      <c r="W553" s="271"/>
      <c r="X553" s="271">
        <f t="shared" ca="1" si="82"/>
        <v>0</v>
      </c>
      <c r="Y553" s="271"/>
      <c r="Z553" s="271"/>
      <c r="AB553" s="273" t="str">
        <f t="shared" si="8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1"/>
        <v/>
      </c>
      <c r="T554" s="222" t="str">
        <f ca="1">IF(B554="","",IF(ISERROR(MATCH($J554,SorP!$B$1:$B$6230,0)),"",INDIRECT("'SorP'!$A$"&amp;MATCH($J554,SorP!$B$1:$B$6230,0))))</f>
        <v/>
      </c>
      <c r="U554" s="238"/>
      <c r="V554" s="270" t="e">
        <f>IF(C554="",NA(),MATCH($B554&amp;$C554,'Smelter Look-up'!$J:$J,0))</f>
        <v>#N/A</v>
      </c>
      <c r="W554" s="271"/>
      <c r="X554" s="271">
        <f t="shared" ca="1" si="82"/>
        <v>0</v>
      </c>
      <c r="Y554" s="271"/>
      <c r="Z554" s="271"/>
      <c r="AB554" s="273" t="str">
        <f t="shared" si="8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1"/>
        <v/>
      </c>
      <c r="T555" s="222" t="str">
        <f ca="1">IF(B555="","",IF(ISERROR(MATCH($J555,SorP!$B$1:$B$6230,0)),"",INDIRECT("'SorP'!$A$"&amp;MATCH($J555,SorP!$B$1:$B$6230,0))))</f>
        <v/>
      </c>
      <c r="U555" s="238"/>
      <c r="V555" s="270" t="e">
        <f>IF(C555="",NA(),MATCH($B555&amp;$C555,'Smelter Look-up'!$J:$J,0))</f>
        <v>#N/A</v>
      </c>
      <c r="W555" s="271"/>
      <c r="X555" s="271">
        <f t="shared" ca="1" si="82"/>
        <v>0</v>
      </c>
      <c r="Y555" s="271"/>
      <c r="Z555" s="271"/>
      <c r="AB555" s="273" t="str">
        <f t="shared" si="8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1"/>
        <v/>
      </c>
      <c r="T556" s="222" t="str">
        <f ca="1">IF(B556="","",IF(ISERROR(MATCH($J556,SorP!$B$1:$B$6230,0)),"",INDIRECT("'SorP'!$A$"&amp;MATCH($J556,SorP!$B$1:$B$6230,0))))</f>
        <v/>
      </c>
      <c r="U556" s="238"/>
      <c r="V556" s="270" t="e">
        <f>IF(C556="",NA(),MATCH($B556&amp;$C556,'Smelter Look-up'!$J:$J,0))</f>
        <v>#N/A</v>
      </c>
      <c r="W556" s="271"/>
      <c r="X556" s="271">
        <f t="shared" ca="1" si="82"/>
        <v>0</v>
      </c>
      <c r="Y556" s="271"/>
      <c r="Z556" s="271"/>
      <c r="AB556" s="273" t="str">
        <f t="shared" si="8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1"/>
        <v/>
      </c>
      <c r="T557" s="222" t="str">
        <f ca="1">IF(B557="","",IF(ISERROR(MATCH($J557,SorP!$B$1:$B$6230,0)),"",INDIRECT("'SorP'!$A$"&amp;MATCH($J557,SorP!$B$1:$B$6230,0))))</f>
        <v/>
      </c>
      <c r="U557" s="238"/>
      <c r="V557" s="270" t="e">
        <f>IF(C557="",NA(),MATCH($B557&amp;$C557,'Smelter Look-up'!$J:$J,0))</f>
        <v>#N/A</v>
      </c>
      <c r="W557" s="271"/>
      <c r="X557" s="271">
        <f t="shared" ca="1" si="82"/>
        <v>0</v>
      </c>
      <c r="Y557" s="271"/>
      <c r="Z557" s="271"/>
      <c r="AB557" s="273" t="str">
        <f t="shared" si="8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1"/>
        <v/>
      </c>
      <c r="T558" s="222" t="str">
        <f ca="1">IF(B558="","",IF(ISERROR(MATCH($J558,SorP!$B$1:$B$6230,0)),"",INDIRECT("'SorP'!$A$"&amp;MATCH($J558,SorP!$B$1:$B$6230,0))))</f>
        <v/>
      </c>
      <c r="U558" s="238"/>
      <c r="V558" s="270" t="e">
        <f>IF(C558="",NA(),MATCH($B558&amp;$C558,'Smelter Look-up'!$J:$J,0))</f>
        <v>#N/A</v>
      </c>
      <c r="W558" s="271"/>
      <c r="X558" s="271">
        <f t="shared" ca="1" si="82"/>
        <v>0</v>
      </c>
      <c r="Y558" s="271"/>
      <c r="Z558" s="271"/>
      <c r="AB558" s="273" t="str">
        <f t="shared" si="8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1"/>
        <v/>
      </c>
      <c r="T559" s="222" t="str">
        <f ca="1">IF(B559="","",IF(ISERROR(MATCH($J559,SorP!$B$1:$B$6230,0)),"",INDIRECT("'SorP'!$A$"&amp;MATCH($J559,SorP!$B$1:$B$6230,0))))</f>
        <v/>
      </c>
      <c r="U559" s="238"/>
      <c r="V559" s="270" t="e">
        <f>IF(C559="",NA(),MATCH($B559&amp;$C559,'Smelter Look-up'!$J:$J,0))</f>
        <v>#N/A</v>
      </c>
      <c r="W559" s="271"/>
      <c r="X559" s="271">
        <f t="shared" ca="1" si="82"/>
        <v>0</v>
      </c>
      <c r="Y559" s="271"/>
      <c r="Z559" s="271"/>
      <c r="AB559" s="273" t="str">
        <f t="shared" si="8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1"/>
        <v/>
      </c>
      <c r="T560" s="222" t="str">
        <f ca="1">IF(B560="","",IF(ISERROR(MATCH($J560,SorP!$B$1:$B$6230,0)),"",INDIRECT("'SorP'!$A$"&amp;MATCH($J560,SorP!$B$1:$B$6230,0))))</f>
        <v/>
      </c>
      <c r="U560" s="238"/>
      <c r="V560" s="270" t="e">
        <f>IF(C560="",NA(),MATCH($B560&amp;$C560,'Smelter Look-up'!$J:$J,0))</f>
        <v>#N/A</v>
      </c>
      <c r="W560" s="271"/>
      <c r="X560" s="271">
        <f t="shared" ca="1" si="82"/>
        <v>0</v>
      </c>
      <c r="Y560" s="271"/>
      <c r="Z560" s="271"/>
      <c r="AB560" s="273" t="str">
        <f t="shared" si="8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1"/>
        <v/>
      </c>
      <c r="T561" s="222" t="str">
        <f ca="1">IF(B561="","",IF(ISERROR(MATCH($J561,SorP!$B$1:$B$6230,0)),"",INDIRECT("'SorP'!$A$"&amp;MATCH($J561,SorP!$B$1:$B$6230,0))))</f>
        <v/>
      </c>
      <c r="U561" s="238"/>
      <c r="V561" s="270" t="e">
        <f>IF(C561="",NA(),MATCH($B561&amp;$C561,'Smelter Look-up'!$J:$J,0))</f>
        <v>#N/A</v>
      </c>
      <c r="W561" s="271"/>
      <c r="X561" s="271">
        <f t="shared" ca="1" si="82"/>
        <v>0</v>
      </c>
      <c r="Y561" s="271"/>
      <c r="Z561" s="271"/>
      <c r="AB561" s="273" t="str">
        <f t="shared" si="8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1"/>
        <v/>
      </c>
      <c r="T562" s="222" t="str">
        <f ca="1">IF(B562="","",IF(ISERROR(MATCH($J562,SorP!$B$1:$B$6230,0)),"",INDIRECT("'SorP'!$A$"&amp;MATCH($J562,SorP!$B$1:$B$6230,0))))</f>
        <v/>
      </c>
      <c r="U562" s="238"/>
      <c r="V562" s="270" t="e">
        <f>IF(C562="",NA(),MATCH($B562&amp;$C562,'Smelter Look-up'!$J:$J,0))</f>
        <v>#N/A</v>
      </c>
      <c r="W562" s="271"/>
      <c r="X562" s="271">
        <f t="shared" ca="1" si="82"/>
        <v>0</v>
      </c>
      <c r="Y562" s="271"/>
      <c r="Z562" s="271"/>
      <c r="AB562" s="273" t="str">
        <f t="shared" si="8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1"/>
        <v/>
      </c>
      <c r="T563" s="222" t="str">
        <f ca="1">IF(B563="","",IF(ISERROR(MATCH($J563,SorP!$B$1:$B$6230,0)),"",INDIRECT("'SorP'!$A$"&amp;MATCH($J563,SorP!$B$1:$B$6230,0))))</f>
        <v/>
      </c>
      <c r="U563" s="238"/>
      <c r="V563" s="270" t="e">
        <f>IF(C563="",NA(),MATCH($B563&amp;$C563,'Smelter Look-up'!$J:$J,0))</f>
        <v>#N/A</v>
      </c>
      <c r="W563" s="271"/>
      <c r="X563" s="271">
        <f t="shared" ca="1" si="82"/>
        <v>0</v>
      </c>
      <c r="Y563" s="271"/>
      <c r="Z563" s="271"/>
      <c r="AB563" s="273" t="str">
        <f t="shared" si="8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1"/>
        <v/>
      </c>
      <c r="T564" s="222" t="str">
        <f ca="1">IF(B564="","",IF(ISERROR(MATCH($J564,SorP!$B$1:$B$6230,0)),"",INDIRECT("'SorP'!$A$"&amp;MATCH($J564,SorP!$B$1:$B$6230,0))))</f>
        <v/>
      </c>
      <c r="U564" s="238"/>
      <c r="V564" s="270" t="e">
        <f>IF(C564="",NA(),MATCH($B564&amp;$C564,'Smelter Look-up'!$J:$J,0))</f>
        <v>#N/A</v>
      </c>
      <c r="W564" s="271"/>
      <c r="X564" s="271">
        <f t="shared" ca="1" si="82"/>
        <v>0</v>
      </c>
      <c r="Y564" s="271"/>
      <c r="Z564" s="271"/>
      <c r="AB564" s="273" t="str">
        <f t="shared" si="8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1"/>
        <v/>
      </c>
      <c r="T575" s="222" t="str">
        <f ca="1">IF(B575="","",IF(ISERROR(MATCH($J575,SorP!$B$1:$B$6230,0)),"",INDIRECT("'SorP'!$A$"&amp;MATCH($J575,SorP!$B$1:$B$6230,0))))</f>
        <v/>
      </c>
      <c r="U575" s="238"/>
      <c r="V575" s="270" t="e">
        <f>IF(C575="",NA(),MATCH($B575&amp;$C575,'Smelter Look-up'!$J:$J,0))</f>
        <v>#N/A</v>
      </c>
      <c r="W575" s="271"/>
      <c r="X575" s="271">
        <f t="shared" ca="1" si="82"/>
        <v>0</v>
      </c>
      <c r="Y575" s="271"/>
      <c r="Z575" s="271"/>
      <c r="AB575" s="273" t="str">
        <f t="shared" si="8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1"/>
        <v/>
      </c>
      <c r="T576" s="222" t="str">
        <f ca="1">IF(B576="","",IF(ISERROR(MATCH($J576,SorP!$B$1:$B$6230,0)),"",INDIRECT("'SorP'!$A$"&amp;MATCH($J576,SorP!$B$1:$B$6230,0))))</f>
        <v/>
      </c>
      <c r="U576" s="238"/>
      <c r="V576" s="270" t="e">
        <f>IF(C576="",NA(),MATCH($B576&amp;$C576,'Smelter Look-up'!$J:$J,0))</f>
        <v>#N/A</v>
      </c>
      <c r="W576" s="271"/>
      <c r="X576" s="271">
        <f t="shared" ca="1" si="82"/>
        <v>0</v>
      </c>
      <c r="Y576" s="271"/>
      <c r="Z576" s="271"/>
      <c r="AB576" s="273" t="str">
        <f t="shared" si="8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1"/>
        <v/>
      </c>
      <c r="T577" s="222" t="str">
        <f ca="1">IF(B577="","",IF(ISERROR(MATCH($J577,SorP!$B$1:$B$6230,0)),"",INDIRECT("'SorP'!$A$"&amp;MATCH($J577,SorP!$B$1:$B$6230,0))))</f>
        <v/>
      </c>
      <c r="U577" s="238"/>
      <c r="V577" s="270" t="e">
        <f>IF(C577="",NA(),MATCH($B577&amp;$C577,'Smelter Look-up'!$J:$J,0))</f>
        <v>#N/A</v>
      </c>
      <c r="W577" s="271"/>
      <c r="X577" s="271">
        <f t="shared" ca="1" si="82"/>
        <v>0</v>
      </c>
      <c r="Y577" s="271"/>
      <c r="Z577" s="271"/>
      <c r="AB577" s="273" t="str">
        <f t="shared" si="8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1"/>
        <v/>
      </c>
      <c r="T578" s="222" t="str">
        <f ca="1">IF(B578="","",IF(ISERROR(MATCH($J578,SorP!$B$1:$B$6230,0)),"",INDIRECT("'SorP'!$A$"&amp;MATCH($J578,SorP!$B$1:$B$6230,0))))</f>
        <v/>
      </c>
      <c r="U578" s="238"/>
      <c r="V578" s="270" t="e">
        <f>IF(C578="",NA(),MATCH($B578&amp;$C578,'Smelter Look-up'!$J:$J,0))</f>
        <v>#N/A</v>
      </c>
      <c r="W578" s="271"/>
      <c r="X578" s="271">
        <f t="shared" ca="1" si="82"/>
        <v>0</v>
      </c>
      <c r="Y578" s="271"/>
      <c r="Z578" s="271"/>
      <c r="AB578" s="273" t="str">
        <f t="shared" si="8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4">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5">IF(AND(C579="Smelter not listed",OR(LEN(D579)=0,LEN(E579)=0)),1,0)</f>
        <v>0</v>
      </c>
      <c r="Y579" s="271"/>
      <c r="Z579" s="271"/>
      <c r="AB579" s="273" t="str">
        <f t="shared" ref="AB579" si="86">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7">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8">IF(AND(C584="Smelter not listed",OR(LEN(D584)=0,LEN(E584)=0)),1,0)</f>
        <v>0</v>
      </c>
      <c r="Y584" s="271"/>
      <c r="Z584" s="271"/>
      <c r="AB584" s="273" t="str">
        <f t="shared" ref="AB584" si="89">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90">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91">IF(AND(C585="Smelter not listed",OR(LEN(D585)=0,LEN(E585)=0)),1,0)</f>
        <v>0</v>
      </c>
      <c r="Y585" s="271"/>
      <c r="Z585" s="271"/>
      <c r="AB585" s="273" t="str">
        <f t="shared" ref="AB585:AB632" si="92">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90"/>
        <v/>
      </c>
      <c r="T586" s="222" t="str">
        <f ca="1">IF(B586="","",IF(ISERROR(MATCH($J586,SorP!$B$1:$B$6230,0)),"",INDIRECT("'SorP'!$A$"&amp;MATCH($J586,SorP!$B$1:$B$6230,0))))</f>
        <v/>
      </c>
      <c r="U586" s="238"/>
      <c r="V586" s="270" t="e">
        <f>IF(C586="",NA(),MATCH($B586&amp;$C586,'Smelter Look-up'!$J:$J,0))</f>
        <v>#N/A</v>
      </c>
      <c r="W586" s="271"/>
      <c r="X586" s="271">
        <f t="shared" ca="1" si="91"/>
        <v>0</v>
      </c>
      <c r="Y586" s="271"/>
      <c r="Z586" s="271"/>
      <c r="AB586" s="273" t="str">
        <f t="shared" si="92"/>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90"/>
        <v/>
      </c>
      <c r="T587" s="222" t="str">
        <f ca="1">IF(B587="","",IF(ISERROR(MATCH($J587,SorP!$B$1:$B$6230,0)),"",INDIRECT("'SorP'!$A$"&amp;MATCH($J587,SorP!$B$1:$B$6230,0))))</f>
        <v/>
      </c>
      <c r="U587" s="238"/>
      <c r="V587" s="270" t="e">
        <f>IF(C587="",NA(),MATCH($B587&amp;$C587,'Smelter Look-up'!$J:$J,0))</f>
        <v>#N/A</v>
      </c>
      <c r="W587" s="271"/>
      <c r="X587" s="271">
        <f t="shared" ca="1" si="91"/>
        <v>0</v>
      </c>
      <c r="Y587" s="271"/>
      <c r="Z587" s="271"/>
      <c r="AB587" s="273" t="str">
        <f t="shared" si="92"/>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90"/>
        <v/>
      </c>
      <c r="T588" s="222" t="str">
        <f ca="1">IF(B588="","",IF(ISERROR(MATCH($J588,SorP!$B$1:$B$6230,0)),"",INDIRECT("'SorP'!$A$"&amp;MATCH($J588,SorP!$B$1:$B$6230,0))))</f>
        <v/>
      </c>
      <c r="U588" s="238"/>
      <c r="V588" s="270" t="e">
        <f>IF(C588="",NA(),MATCH($B588&amp;$C588,'Smelter Look-up'!$J:$J,0))</f>
        <v>#N/A</v>
      </c>
      <c r="W588" s="271"/>
      <c r="X588" s="271">
        <f t="shared" ca="1" si="91"/>
        <v>0</v>
      </c>
      <c r="Y588" s="271"/>
      <c r="Z588" s="271"/>
      <c r="AB588" s="273" t="str">
        <f t="shared" si="92"/>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90"/>
        <v/>
      </c>
      <c r="T589" s="222" t="str">
        <f ca="1">IF(B589="","",IF(ISERROR(MATCH($J589,SorP!$B$1:$B$6230,0)),"",INDIRECT("'SorP'!$A$"&amp;MATCH($J589,SorP!$B$1:$B$6230,0))))</f>
        <v/>
      </c>
      <c r="U589" s="238"/>
      <c r="V589" s="270" t="e">
        <f>IF(C589="",NA(),MATCH($B589&amp;$C589,'Smelter Look-up'!$J:$J,0))</f>
        <v>#N/A</v>
      </c>
      <c r="W589" s="271"/>
      <c r="X589" s="271">
        <f t="shared" ca="1" si="91"/>
        <v>0</v>
      </c>
      <c r="Y589" s="271"/>
      <c r="Z589" s="271"/>
      <c r="AB589" s="273" t="str">
        <f t="shared" si="92"/>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90"/>
        <v/>
      </c>
      <c r="T590" s="222" t="str">
        <f ca="1">IF(B590="","",IF(ISERROR(MATCH($J590,SorP!$B$1:$B$6230,0)),"",INDIRECT("'SorP'!$A$"&amp;MATCH($J590,SorP!$B$1:$B$6230,0))))</f>
        <v/>
      </c>
      <c r="U590" s="238"/>
      <c r="V590" s="270" t="e">
        <f>IF(C590="",NA(),MATCH($B590&amp;$C590,'Smelter Look-up'!$J:$J,0))</f>
        <v>#N/A</v>
      </c>
      <c r="W590" s="271"/>
      <c r="X590" s="271">
        <f t="shared" ca="1" si="91"/>
        <v>0</v>
      </c>
      <c r="Y590" s="271"/>
      <c r="Z590" s="271"/>
      <c r="AB590" s="273" t="str">
        <f t="shared" si="92"/>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90"/>
        <v/>
      </c>
      <c r="T591" s="222" t="str">
        <f ca="1">IF(B591="","",IF(ISERROR(MATCH($J591,SorP!$B$1:$B$6230,0)),"",INDIRECT("'SorP'!$A$"&amp;MATCH($J591,SorP!$B$1:$B$6230,0))))</f>
        <v/>
      </c>
      <c r="U591" s="238"/>
      <c r="V591" s="270" t="e">
        <f>IF(C591="",NA(),MATCH($B591&amp;$C591,'Smelter Look-up'!$J:$J,0))</f>
        <v>#N/A</v>
      </c>
      <c r="W591" s="271"/>
      <c r="X591" s="271">
        <f t="shared" ca="1" si="91"/>
        <v>0</v>
      </c>
      <c r="Y591" s="271"/>
      <c r="Z591" s="271"/>
      <c r="AB591" s="273" t="str">
        <f t="shared" si="92"/>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90"/>
        <v/>
      </c>
      <c r="T592" s="222" t="str">
        <f ca="1">IF(B592="","",IF(ISERROR(MATCH($J592,SorP!$B$1:$B$6230,0)),"",INDIRECT("'SorP'!$A$"&amp;MATCH($J592,SorP!$B$1:$B$6230,0))))</f>
        <v/>
      </c>
      <c r="U592" s="238"/>
      <c r="V592" s="270" t="e">
        <f>IF(C592="",NA(),MATCH($B592&amp;$C592,'Smelter Look-up'!$J:$J,0))</f>
        <v>#N/A</v>
      </c>
      <c r="W592" s="271"/>
      <c r="X592" s="271">
        <f t="shared" ca="1" si="91"/>
        <v>0</v>
      </c>
      <c r="Y592" s="271"/>
      <c r="Z592" s="271"/>
      <c r="AB592" s="273" t="str">
        <f t="shared" si="92"/>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90"/>
        <v/>
      </c>
      <c r="T593" s="222" t="str">
        <f ca="1">IF(B593="","",IF(ISERROR(MATCH($J593,SorP!$B$1:$B$6230,0)),"",INDIRECT("'SorP'!$A$"&amp;MATCH($J593,SorP!$B$1:$B$6230,0))))</f>
        <v/>
      </c>
      <c r="U593" s="238"/>
      <c r="V593" s="270" t="e">
        <f>IF(C593="",NA(),MATCH($B593&amp;$C593,'Smelter Look-up'!$J:$J,0))</f>
        <v>#N/A</v>
      </c>
      <c r="W593" s="271"/>
      <c r="X593" s="271">
        <f t="shared" ca="1" si="91"/>
        <v>0</v>
      </c>
      <c r="Y593" s="271"/>
      <c r="Z593" s="271"/>
      <c r="AB593" s="273" t="str">
        <f t="shared" si="92"/>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0"/>
        <v/>
      </c>
      <c r="T594" s="222" t="str">
        <f ca="1">IF(B594="","",IF(ISERROR(MATCH($J594,SorP!$B$1:$B$6230,0)),"",INDIRECT("'SorP'!$A$"&amp;MATCH($J594,SorP!$B$1:$B$6230,0))))</f>
        <v/>
      </c>
      <c r="U594" s="238"/>
      <c r="V594" s="270" t="e">
        <f>IF(C594="",NA(),MATCH($B594&amp;$C594,'Smelter Look-up'!$J:$J,0))</f>
        <v>#N/A</v>
      </c>
      <c r="W594" s="271"/>
      <c r="X594" s="271">
        <f t="shared" ca="1" si="91"/>
        <v>0</v>
      </c>
      <c r="Y594" s="271"/>
      <c r="Z594" s="271"/>
      <c r="AB594" s="273" t="str">
        <f t="shared" si="92"/>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0"/>
        <v/>
      </c>
      <c r="T595" s="222" t="str">
        <f ca="1">IF(B595="","",IF(ISERROR(MATCH($J595,SorP!$B$1:$B$6230,0)),"",INDIRECT("'SorP'!$A$"&amp;MATCH($J595,SorP!$B$1:$B$6230,0))))</f>
        <v/>
      </c>
      <c r="U595" s="238"/>
      <c r="V595" s="270" t="e">
        <f>IF(C595="",NA(),MATCH($B595&amp;$C595,'Smelter Look-up'!$J:$J,0))</f>
        <v>#N/A</v>
      </c>
      <c r="W595" s="271"/>
      <c r="X595" s="271">
        <f t="shared" ca="1" si="91"/>
        <v>0</v>
      </c>
      <c r="Y595" s="271"/>
      <c r="Z595" s="271"/>
      <c r="AB595" s="273" t="str">
        <f t="shared" si="92"/>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0"/>
        <v/>
      </c>
      <c r="T596" s="222" t="str">
        <f ca="1">IF(B596="","",IF(ISERROR(MATCH($J596,SorP!$B$1:$B$6230,0)),"",INDIRECT("'SorP'!$A$"&amp;MATCH($J596,SorP!$B$1:$B$6230,0))))</f>
        <v/>
      </c>
      <c r="U596" s="238"/>
      <c r="V596" s="270" t="e">
        <f>IF(C596="",NA(),MATCH($B596&amp;$C596,'Smelter Look-up'!$J:$J,0))</f>
        <v>#N/A</v>
      </c>
      <c r="W596" s="271"/>
      <c r="X596" s="271">
        <f t="shared" ca="1" si="91"/>
        <v>0</v>
      </c>
      <c r="Y596" s="271"/>
      <c r="Z596" s="271"/>
      <c r="AB596" s="273" t="str">
        <f t="shared" si="92"/>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0"/>
        <v/>
      </c>
      <c r="T597" s="222" t="str">
        <f ca="1">IF(B597="","",IF(ISERROR(MATCH($J597,SorP!$B$1:$B$6230,0)),"",INDIRECT("'SorP'!$A$"&amp;MATCH($J597,SorP!$B$1:$B$6230,0))))</f>
        <v/>
      </c>
      <c r="U597" s="238"/>
      <c r="V597" s="270" t="e">
        <f>IF(C597="",NA(),MATCH($B597&amp;$C597,'Smelter Look-up'!$J:$J,0))</f>
        <v>#N/A</v>
      </c>
      <c r="W597" s="271"/>
      <c r="X597" s="271">
        <f t="shared" ca="1" si="91"/>
        <v>0</v>
      </c>
      <c r="Y597" s="271"/>
      <c r="Z597" s="271"/>
      <c r="AB597" s="273" t="str">
        <f t="shared" si="92"/>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0"/>
        <v/>
      </c>
      <c r="T598" s="222" t="str">
        <f ca="1">IF(B598="","",IF(ISERROR(MATCH($J598,SorP!$B$1:$B$6230,0)),"",INDIRECT("'SorP'!$A$"&amp;MATCH($J598,SorP!$B$1:$B$6230,0))))</f>
        <v/>
      </c>
      <c r="U598" s="238"/>
      <c r="V598" s="270" t="e">
        <f>IF(C598="",NA(),MATCH($B598&amp;$C598,'Smelter Look-up'!$J:$J,0))</f>
        <v>#N/A</v>
      </c>
      <c r="W598" s="271"/>
      <c r="X598" s="271">
        <f t="shared" ca="1" si="91"/>
        <v>0</v>
      </c>
      <c r="Y598" s="271"/>
      <c r="Z598" s="271"/>
      <c r="AB598" s="273" t="str">
        <f t="shared" si="92"/>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0"/>
        <v/>
      </c>
      <c r="T599" s="222" t="str">
        <f ca="1">IF(B599="","",IF(ISERROR(MATCH($J599,SorP!$B$1:$B$6230,0)),"",INDIRECT("'SorP'!$A$"&amp;MATCH($J599,SorP!$B$1:$B$6230,0))))</f>
        <v/>
      </c>
      <c r="U599" s="238"/>
      <c r="V599" s="270" t="e">
        <f>IF(C599="",NA(),MATCH($B599&amp;$C599,'Smelter Look-up'!$J:$J,0))</f>
        <v>#N/A</v>
      </c>
      <c r="W599" s="271"/>
      <c r="X599" s="271">
        <f t="shared" ca="1" si="91"/>
        <v>0</v>
      </c>
      <c r="Y599" s="271"/>
      <c r="Z599" s="271"/>
      <c r="AB599" s="273" t="str">
        <f t="shared" si="92"/>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0"/>
        <v/>
      </c>
      <c r="T600" s="222" t="str">
        <f ca="1">IF(B600="","",IF(ISERROR(MATCH($J600,SorP!$B$1:$B$6230,0)),"",INDIRECT("'SorP'!$A$"&amp;MATCH($J600,SorP!$B$1:$B$6230,0))))</f>
        <v/>
      </c>
      <c r="U600" s="238"/>
      <c r="V600" s="270" t="e">
        <f>IF(C600="",NA(),MATCH($B600&amp;$C600,'Smelter Look-up'!$J:$J,0))</f>
        <v>#N/A</v>
      </c>
      <c r="W600" s="271"/>
      <c r="X600" s="271">
        <f t="shared" ca="1" si="91"/>
        <v>0</v>
      </c>
      <c r="Y600" s="271"/>
      <c r="Z600" s="271"/>
      <c r="AB600" s="273" t="str">
        <f t="shared" si="92"/>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0"/>
        <v/>
      </c>
      <c r="T601" s="222" t="str">
        <f ca="1">IF(B601="","",IF(ISERROR(MATCH($J601,SorP!$B$1:$B$6230,0)),"",INDIRECT("'SorP'!$A$"&amp;MATCH($J601,SorP!$B$1:$B$6230,0))))</f>
        <v/>
      </c>
      <c r="U601" s="238"/>
      <c r="V601" s="270" t="e">
        <f>IF(C601="",NA(),MATCH($B601&amp;$C601,'Smelter Look-up'!$J:$J,0))</f>
        <v>#N/A</v>
      </c>
      <c r="W601" s="271"/>
      <c r="X601" s="271">
        <f t="shared" ca="1" si="91"/>
        <v>0</v>
      </c>
      <c r="Y601" s="271"/>
      <c r="Z601" s="271"/>
      <c r="AB601" s="273" t="str">
        <f t="shared" si="92"/>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0"/>
        <v/>
      </c>
      <c r="T602" s="222" t="str">
        <f ca="1">IF(B602="","",IF(ISERROR(MATCH($J602,SorP!$B$1:$B$6230,0)),"",INDIRECT("'SorP'!$A$"&amp;MATCH($J602,SorP!$B$1:$B$6230,0))))</f>
        <v/>
      </c>
      <c r="U602" s="238"/>
      <c r="V602" s="270" t="e">
        <f>IF(C602="",NA(),MATCH($B602&amp;$C602,'Smelter Look-up'!$J:$J,0))</f>
        <v>#N/A</v>
      </c>
      <c r="W602" s="271"/>
      <c r="X602" s="271">
        <f t="shared" ca="1" si="91"/>
        <v>0</v>
      </c>
      <c r="Y602" s="271"/>
      <c r="Z602" s="271"/>
      <c r="AB602" s="273" t="str">
        <f t="shared" si="92"/>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0"/>
        <v/>
      </c>
      <c r="T603" s="222" t="str">
        <f ca="1">IF(B603="","",IF(ISERROR(MATCH($J603,SorP!$B$1:$B$6230,0)),"",INDIRECT("'SorP'!$A$"&amp;MATCH($J603,SorP!$B$1:$B$6230,0))))</f>
        <v/>
      </c>
      <c r="U603" s="238"/>
      <c r="V603" s="270" t="e">
        <f>IF(C603="",NA(),MATCH($B603&amp;$C603,'Smelter Look-up'!$J:$J,0))</f>
        <v>#N/A</v>
      </c>
      <c r="W603" s="271"/>
      <c r="X603" s="271">
        <f t="shared" ca="1" si="91"/>
        <v>0</v>
      </c>
      <c r="Y603" s="271"/>
      <c r="Z603" s="271"/>
      <c r="AB603" s="273" t="str">
        <f t="shared" si="92"/>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0"/>
        <v/>
      </c>
      <c r="T604" s="222" t="str">
        <f ca="1">IF(B604="","",IF(ISERROR(MATCH($J604,SorP!$B$1:$B$6230,0)),"",INDIRECT("'SorP'!$A$"&amp;MATCH($J604,SorP!$B$1:$B$6230,0))))</f>
        <v/>
      </c>
      <c r="U604" s="238"/>
      <c r="V604" s="270" t="e">
        <f>IF(C604="",NA(),MATCH($B604&amp;$C604,'Smelter Look-up'!$J:$J,0))</f>
        <v>#N/A</v>
      </c>
      <c r="W604" s="271"/>
      <c r="X604" s="271">
        <f t="shared" ca="1" si="91"/>
        <v>0</v>
      </c>
      <c r="Y604" s="271"/>
      <c r="Z604" s="271"/>
      <c r="AB604" s="273" t="str">
        <f t="shared" si="92"/>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0"/>
        <v/>
      </c>
      <c r="T605" s="222" t="str">
        <f ca="1">IF(B605="","",IF(ISERROR(MATCH($J605,SorP!$B$1:$B$6230,0)),"",INDIRECT("'SorP'!$A$"&amp;MATCH($J605,SorP!$B$1:$B$6230,0))))</f>
        <v/>
      </c>
      <c r="U605" s="238"/>
      <c r="V605" s="270" t="e">
        <f>IF(C605="",NA(),MATCH($B605&amp;$C605,'Smelter Look-up'!$J:$J,0))</f>
        <v>#N/A</v>
      </c>
      <c r="W605" s="271"/>
      <c r="X605" s="271">
        <f t="shared" ca="1" si="91"/>
        <v>0</v>
      </c>
      <c r="Y605" s="271"/>
      <c r="Z605" s="271"/>
      <c r="AB605" s="273" t="str">
        <f t="shared" si="92"/>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0"/>
        <v/>
      </c>
      <c r="T606" s="222" t="str">
        <f ca="1">IF(B606="","",IF(ISERROR(MATCH($J606,SorP!$B$1:$B$6230,0)),"",INDIRECT("'SorP'!$A$"&amp;MATCH($J606,SorP!$B$1:$B$6230,0))))</f>
        <v/>
      </c>
      <c r="U606" s="238"/>
      <c r="V606" s="270" t="e">
        <f>IF(C606="",NA(),MATCH($B606&amp;$C606,'Smelter Look-up'!$J:$J,0))</f>
        <v>#N/A</v>
      </c>
      <c r="W606" s="271"/>
      <c r="X606" s="271">
        <f t="shared" ca="1" si="91"/>
        <v>0</v>
      </c>
      <c r="Y606" s="271"/>
      <c r="Z606" s="271"/>
      <c r="AB606" s="273" t="str">
        <f t="shared" si="92"/>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0"/>
        <v/>
      </c>
      <c r="T607" s="222" t="str">
        <f ca="1">IF(B607="","",IF(ISERROR(MATCH($J607,SorP!$B$1:$B$6230,0)),"",INDIRECT("'SorP'!$A$"&amp;MATCH($J607,SorP!$B$1:$B$6230,0))))</f>
        <v/>
      </c>
      <c r="U607" s="238"/>
      <c r="V607" s="270" t="e">
        <f>IF(C607="",NA(),MATCH($B607&amp;$C607,'Smelter Look-up'!$J:$J,0))</f>
        <v>#N/A</v>
      </c>
      <c r="W607" s="271"/>
      <c r="X607" s="271">
        <f t="shared" ca="1" si="91"/>
        <v>0</v>
      </c>
      <c r="Y607" s="271"/>
      <c r="Z607" s="271"/>
      <c r="AB607" s="273" t="str">
        <f t="shared" si="92"/>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0"/>
        <v/>
      </c>
      <c r="T608" s="222" t="str">
        <f ca="1">IF(B608="","",IF(ISERROR(MATCH($J608,SorP!$B$1:$B$6230,0)),"",INDIRECT("'SorP'!$A$"&amp;MATCH($J608,SorP!$B$1:$B$6230,0))))</f>
        <v/>
      </c>
      <c r="U608" s="238"/>
      <c r="V608" s="270" t="e">
        <f>IF(C608="",NA(),MATCH($B608&amp;$C608,'Smelter Look-up'!$J:$J,0))</f>
        <v>#N/A</v>
      </c>
      <c r="W608" s="271"/>
      <c r="X608" s="271">
        <f t="shared" ca="1" si="91"/>
        <v>0</v>
      </c>
      <c r="Y608" s="271"/>
      <c r="Z608" s="271"/>
      <c r="AB608" s="273" t="str">
        <f t="shared" si="92"/>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0"/>
        <v/>
      </c>
      <c r="T609" s="222" t="str">
        <f ca="1">IF(B609="","",IF(ISERROR(MATCH($J609,SorP!$B$1:$B$6230,0)),"",INDIRECT("'SorP'!$A$"&amp;MATCH($J609,SorP!$B$1:$B$6230,0))))</f>
        <v/>
      </c>
      <c r="U609" s="238"/>
      <c r="V609" s="270" t="e">
        <f>IF(C609="",NA(),MATCH($B609&amp;$C609,'Smelter Look-up'!$J:$J,0))</f>
        <v>#N/A</v>
      </c>
      <c r="W609" s="271"/>
      <c r="X609" s="271">
        <f t="shared" ca="1" si="91"/>
        <v>0</v>
      </c>
      <c r="Y609" s="271"/>
      <c r="Z609" s="271"/>
      <c r="AB609" s="273" t="str">
        <f t="shared" si="92"/>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0"/>
        <v/>
      </c>
      <c r="T610" s="222" t="str">
        <f ca="1">IF(B610="","",IF(ISERROR(MATCH($J610,SorP!$B$1:$B$6230,0)),"",INDIRECT("'SorP'!$A$"&amp;MATCH($J610,SorP!$B$1:$B$6230,0))))</f>
        <v/>
      </c>
      <c r="U610" s="238"/>
      <c r="V610" s="270" t="e">
        <f>IF(C610="",NA(),MATCH($B610&amp;$C610,'Smelter Look-up'!$J:$J,0))</f>
        <v>#N/A</v>
      </c>
      <c r="W610" s="271"/>
      <c r="X610" s="271">
        <f t="shared" ca="1" si="91"/>
        <v>0</v>
      </c>
      <c r="Y610" s="271"/>
      <c r="Z610" s="271"/>
      <c r="AB610" s="273" t="str">
        <f t="shared" si="92"/>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0"/>
        <v/>
      </c>
      <c r="T611" s="222" t="str">
        <f ca="1">IF(B611="","",IF(ISERROR(MATCH($J611,SorP!$B$1:$B$6230,0)),"",INDIRECT("'SorP'!$A$"&amp;MATCH($J611,SorP!$B$1:$B$6230,0))))</f>
        <v/>
      </c>
      <c r="U611" s="238"/>
      <c r="V611" s="270" t="e">
        <f>IF(C611="",NA(),MATCH($B611&amp;$C611,'Smelter Look-up'!$J:$J,0))</f>
        <v>#N/A</v>
      </c>
      <c r="W611" s="271"/>
      <c r="X611" s="271">
        <f t="shared" ca="1" si="91"/>
        <v>0</v>
      </c>
      <c r="Y611" s="271"/>
      <c r="Z611" s="271"/>
      <c r="AB611" s="273" t="str">
        <f t="shared" si="92"/>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0"/>
        <v/>
      </c>
      <c r="T612" s="222" t="str">
        <f ca="1">IF(B612="","",IF(ISERROR(MATCH($J612,SorP!$B$1:$B$6230,0)),"",INDIRECT("'SorP'!$A$"&amp;MATCH($J612,SorP!$B$1:$B$6230,0))))</f>
        <v/>
      </c>
      <c r="U612" s="238"/>
      <c r="V612" s="270" t="e">
        <f>IF(C612="",NA(),MATCH($B612&amp;$C612,'Smelter Look-up'!$J:$J,0))</f>
        <v>#N/A</v>
      </c>
      <c r="W612" s="271"/>
      <c r="X612" s="271">
        <f t="shared" ca="1" si="91"/>
        <v>0</v>
      </c>
      <c r="Y612" s="271"/>
      <c r="Z612" s="271"/>
      <c r="AB612" s="273" t="str">
        <f t="shared" si="92"/>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0"/>
        <v/>
      </c>
      <c r="T613" s="222" t="str">
        <f ca="1">IF(B613="","",IF(ISERROR(MATCH($J613,SorP!$B$1:$B$6230,0)),"",INDIRECT("'SorP'!$A$"&amp;MATCH($J613,SorP!$B$1:$B$6230,0))))</f>
        <v/>
      </c>
      <c r="U613" s="238"/>
      <c r="V613" s="270" t="e">
        <f>IF(C613="",NA(),MATCH($B613&amp;$C613,'Smelter Look-up'!$J:$J,0))</f>
        <v>#N/A</v>
      </c>
      <c r="W613" s="271"/>
      <c r="X613" s="271">
        <f t="shared" ca="1" si="91"/>
        <v>0</v>
      </c>
      <c r="Y613" s="271"/>
      <c r="Z613" s="271"/>
      <c r="AB613" s="273" t="str">
        <f t="shared" si="92"/>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0"/>
        <v/>
      </c>
      <c r="T614" s="222" t="str">
        <f ca="1">IF(B614="","",IF(ISERROR(MATCH($J614,SorP!$B$1:$B$6230,0)),"",INDIRECT("'SorP'!$A$"&amp;MATCH($J614,SorP!$B$1:$B$6230,0))))</f>
        <v/>
      </c>
      <c r="U614" s="238"/>
      <c r="V614" s="270" t="e">
        <f>IF(C614="",NA(),MATCH($B614&amp;$C614,'Smelter Look-up'!$J:$J,0))</f>
        <v>#N/A</v>
      </c>
      <c r="W614" s="271"/>
      <c r="X614" s="271">
        <f t="shared" ca="1" si="91"/>
        <v>0</v>
      </c>
      <c r="Y614" s="271"/>
      <c r="Z614" s="271"/>
      <c r="AB614" s="273" t="str">
        <f t="shared" si="92"/>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0"/>
        <v/>
      </c>
      <c r="T615" s="222" t="str">
        <f ca="1">IF(B615="","",IF(ISERROR(MATCH($J615,SorP!$B$1:$B$6230,0)),"",INDIRECT("'SorP'!$A$"&amp;MATCH($J615,SorP!$B$1:$B$6230,0))))</f>
        <v/>
      </c>
      <c r="U615" s="238"/>
      <c r="V615" s="270" t="e">
        <f>IF(C615="",NA(),MATCH($B615&amp;$C615,'Smelter Look-up'!$J:$J,0))</f>
        <v>#N/A</v>
      </c>
      <c r="W615" s="271"/>
      <c r="X615" s="271">
        <f t="shared" ca="1" si="91"/>
        <v>0</v>
      </c>
      <c r="Y615" s="271"/>
      <c r="Z615" s="271"/>
      <c r="AB615" s="273" t="str">
        <f t="shared" si="92"/>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0"/>
        <v/>
      </c>
      <c r="T621" s="222" t="str">
        <f ca="1">IF(B621="","",IF(ISERROR(MATCH($J621,SorP!$B$1:$B$6230,0)),"",INDIRECT("'SorP'!$A$"&amp;MATCH($J621,SorP!$B$1:$B$6230,0))))</f>
        <v/>
      </c>
      <c r="U621" s="238"/>
      <c r="V621" s="270" t="e">
        <f>IF(C621="",NA(),MATCH($B621&amp;$C621,'Smelter Look-up'!$J:$J,0))</f>
        <v>#N/A</v>
      </c>
      <c r="W621" s="271"/>
      <c r="X621" s="271">
        <f t="shared" ca="1" si="91"/>
        <v>0</v>
      </c>
      <c r="Y621" s="271"/>
      <c r="Z621" s="271"/>
      <c r="AB621" s="273" t="str">
        <f t="shared" si="92"/>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3">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4">IF(AND(C633="Smelter not listed",OR(LEN(D633)=0,LEN(E633)=0)),1,0)</f>
        <v>0</v>
      </c>
      <c r="Y633" s="271"/>
      <c r="Z633" s="271"/>
      <c r="AB633" s="273" t="str">
        <f t="shared" ref="AB633" si="95">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6">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7">IF(AND(C634="Smelter not listed",OR(LEN(D634)=0,LEN(E634)=0)),1,0)</f>
        <v>0</v>
      </c>
      <c r="Y634" s="271"/>
      <c r="Z634" s="271"/>
      <c r="AB634" s="273" t="str">
        <f t="shared" ref="AB634:AB665" si="98">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6"/>
        <v/>
      </c>
      <c r="T635" s="222" t="str">
        <f ca="1">IF(B635="","",IF(ISERROR(MATCH($J635,SorP!$B$1:$B$6230,0)),"",INDIRECT("'SorP'!$A$"&amp;MATCH($J635,SorP!$B$1:$B$6230,0))))</f>
        <v/>
      </c>
      <c r="U635" s="238"/>
      <c r="V635" s="270" t="e">
        <f>IF(C635="",NA(),MATCH($B635&amp;$C635,'Smelter Look-up'!$J:$J,0))</f>
        <v>#N/A</v>
      </c>
      <c r="W635" s="271"/>
      <c r="X635" s="271">
        <f t="shared" ca="1" si="97"/>
        <v>0</v>
      </c>
      <c r="Y635" s="271"/>
      <c r="Z635" s="271"/>
      <c r="AB635" s="273" t="str">
        <f t="shared" si="98"/>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6"/>
        <v/>
      </c>
      <c r="T636" s="222" t="str">
        <f ca="1">IF(B636="","",IF(ISERROR(MATCH($J636,SorP!$B$1:$B$6230,0)),"",INDIRECT("'SorP'!$A$"&amp;MATCH($J636,SorP!$B$1:$B$6230,0))))</f>
        <v/>
      </c>
      <c r="U636" s="238"/>
      <c r="V636" s="270" t="e">
        <f>IF(C636="",NA(),MATCH($B636&amp;$C636,'Smelter Look-up'!$J:$J,0))</f>
        <v>#N/A</v>
      </c>
      <c r="W636" s="271"/>
      <c r="X636" s="271">
        <f t="shared" ca="1" si="97"/>
        <v>0</v>
      </c>
      <c r="Y636" s="271"/>
      <c r="Z636" s="271"/>
      <c r="AB636" s="273" t="str">
        <f t="shared" si="98"/>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6"/>
        <v/>
      </c>
      <c r="T637" s="222" t="str">
        <f ca="1">IF(B637="","",IF(ISERROR(MATCH($J637,SorP!$B$1:$B$6230,0)),"",INDIRECT("'SorP'!$A$"&amp;MATCH($J637,SorP!$B$1:$B$6230,0))))</f>
        <v/>
      </c>
      <c r="U637" s="238"/>
      <c r="V637" s="270" t="e">
        <f>IF(C637="",NA(),MATCH($B637&amp;$C637,'Smelter Look-up'!$J:$J,0))</f>
        <v>#N/A</v>
      </c>
      <c r="W637" s="271"/>
      <c r="X637" s="271">
        <f t="shared" ca="1" si="97"/>
        <v>0</v>
      </c>
      <c r="Y637" s="271"/>
      <c r="Z637" s="271"/>
      <c r="AB637" s="273" t="str">
        <f t="shared" si="98"/>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6"/>
        <v/>
      </c>
      <c r="T638" s="222" t="str">
        <f ca="1">IF(B638="","",IF(ISERROR(MATCH($J638,SorP!$B$1:$B$6230,0)),"",INDIRECT("'SorP'!$A$"&amp;MATCH($J638,SorP!$B$1:$B$6230,0))))</f>
        <v/>
      </c>
      <c r="U638" s="238"/>
      <c r="V638" s="270" t="e">
        <f>IF(C638="",NA(),MATCH($B638&amp;$C638,'Smelter Look-up'!$J:$J,0))</f>
        <v>#N/A</v>
      </c>
      <c r="W638" s="271"/>
      <c r="X638" s="271">
        <f t="shared" ca="1" si="97"/>
        <v>0</v>
      </c>
      <c r="Y638" s="271"/>
      <c r="Z638" s="271"/>
      <c r="AB638" s="273" t="str">
        <f t="shared" si="98"/>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9">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100">IF(AND(C666="Smelter not listed",OR(LEN(D666)=0,LEN(E666)=0)),1,0)</f>
        <v>0</v>
      </c>
      <c r="Y666" s="271"/>
      <c r="Z666" s="271"/>
      <c r="AB666" s="273" t="str">
        <f t="shared" ref="AB666:AB696" si="101">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9"/>
        <v/>
      </c>
      <c r="T667" s="222" t="str">
        <f ca="1">IF(B667="","",IF(ISERROR(MATCH($J667,SorP!$B$1:$B$6230,0)),"",INDIRECT("'SorP'!$A$"&amp;MATCH($J667,SorP!$B$1:$B$6230,0))))</f>
        <v/>
      </c>
      <c r="U667" s="238"/>
      <c r="V667" s="270" t="e">
        <f>IF(C667="",NA(),MATCH($B667&amp;$C667,'Smelter Look-up'!$J:$J,0))</f>
        <v>#N/A</v>
      </c>
      <c r="W667" s="271"/>
      <c r="X667" s="271">
        <f t="shared" ca="1" si="100"/>
        <v>0</v>
      </c>
      <c r="Y667" s="271"/>
      <c r="Z667" s="271"/>
      <c r="AB667" s="273" t="str">
        <f t="shared" si="10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9"/>
        <v/>
      </c>
      <c r="T668" s="222" t="str">
        <f ca="1">IF(B668="","",IF(ISERROR(MATCH($J668,SorP!$B$1:$B$6230,0)),"",INDIRECT("'SorP'!$A$"&amp;MATCH($J668,SorP!$B$1:$B$6230,0))))</f>
        <v/>
      </c>
      <c r="U668" s="238"/>
      <c r="V668" s="270" t="e">
        <f>IF(C668="",NA(),MATCH($B668&amp;$C668,'Smelter Look-up'!$J:$J,0))</f>
        <v>#N/A</v>
      </c>
      <c r="W668" s="271"/>
      <c r="X668" s="271">
        <f t="shared" ca="1" si="100"/>
        <v>0</v>
      </c>
      <c r="Y668" s="271"/>
      <c r="Z668" s="271"/>
      <c r="AB668" s="273" t="str">
        <f t="shared" si="101"/>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9"/>
        <v/>
      </c>
      <c r="T669" s="222" t="str">
        <f ca="1">IF(B669="","",IF(ISERROR(MATCH($J669,SorP!$B$1:$B$6230,0)),"",INDIRECT("'SorP'!$A$"&amp;MATCH($J669,SorP!$B$1:$B$6230,0))))</f>
        <v/>
      </c>
      <c r="U669" s="238"/>
      <c r="V669" s="270" t="e">
        <f>IF(C669="",NA(),MATCH($B669&amp;$C669,'Smelter Look-up'!$J:$J,0))</f>
        <v>#N/A</v>
      </c>
      <c r="W669" s="271"/>
      <c r="X669" s="271">
        <f t="shared" ca="1" si="100"/>
        <v>0</v>
      </c>
      <c r="Y669" s="271"/>
      <c r="Z669" s="271"/>
      <c r="AB669" s="273" t="str">
        <f t="shared" si="101"/>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9"/>
        <v/>
      </c>
      <c r="T670" s="222" t="str">
        <f ca="1">IF(B670="","",IF(ISERROR(MATCH($J670,SorP!$B$1:$B$6230,0)),"",INDIRECT("'SorP'!$A$"&amp;MATCH($J670,SorP!$B$1:$B$6230,0))))</f>
        <v/>
      </c>
      <c r="U670" s="238"/>
      <c r="V670" s="270" t="e">
        <f>IF(C670="",NA(),MATCH($B670&amp;$C670,'Smelter Look-up'!$J:$J,0))</f>
        <v>#N/A</v>
      </c>
      <c r="W670" s="271"/>
      <c r="X670" s="271">
        <f t="shared" ca="1" si="100"/>
        <v>0</v>
      </c>
      <c r="Y670" s="271"/>
      <c r="Z670" s="271"/>
      <c r="AB670" s="273" t="str">
        <f t="shared" si="101"/>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9"/>
        <v/>
      </c>
      <c r="T671" s="222" t="str">
        <f ca="1">IF(B671="","",IF(ISERROR(MATCH($J671,SorP!$B$1:$B$6230,0)),"",INDIRECT("'SorP'!$A$"&amp;MATCH($J671,SorP!$B$1:$B$6230,0))))</f>
        <v/>
      </c>
      <c r="U671" s="238"/>
      <c r="V671" s="270" t="e">
        <f>IF(C671="",NA(),MATCH($B671&amp;$C671,'Smelter Look-up'!$J:$J,0))</f>
        <v>#N/A</v>
      </c>
      <c r="W671" s="271"/>
      <c r="X671" s="271">
        <f t="shared" ca="1" si="100"/>
        <v>0</v>
      </c>
      <c r="Y671" s="271"/>
      <c r="Z671" s="271"/>
      <c r="AB671" s="273" t="str">
        <f t="shared" si="101"/>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9"/>
        <v/>
      </c>
      <c r="T672" s="222" t="str">
        <f ca="1">IF(B672="","",IF(ISERROR(MATCH($J672,SorP!$B$1:$B$6230,0)),"",INDIRECT("'SorP'!$A$"&amp;MATCH($J672,SorP!$B$1:$B$6230,0))))</f>
        <v/>
      </c>
      <c r="U672" s="238"/>
      <c r="V672" s="270" t="e">
        <f>IF(C672="",NA(),MATCH($B672&amp;$C672,'Smelter Look-up'!$J:$J,0))</f>
        <v>#N/A</v>
      </c>
      <c r="W672" s="271"/>
      <c r="X672" s="271">
        <f t="shared" ca="1" si="100"/>
        <v>0</v>
      </c>
      <c r="Y672" s="271"/>
      <c r="Z672" s="271"/>
      <c r="AB672" s="273" t="str">
        <f t="shared" si="101"/>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9"/>
        <v/>
      </c>
      <c r="T673" s="222" t="str">
        <f ca="1">IF(B673="","",IF(ISERROR(MATCH($J673,SorP!$B$1:$B$6230,0)),"",INDIRECT("'SorP'!$A$"&amp;MATCH($J673,SorP!$B$1:$B$6230,0))))</f>
        <v/>
      </c>
      <c r="U673" s="238"/>
      <c r="V673" s="270" t="e">
        <f>IF(C673="",NA(),MATCH($B673&amp;$C673,'Smelter Look-up'!$J:$J,0))</f>
        <v>#N/A</v>
      </c>
      <c r="W673" s="271"/>
      <c r="X673" s="271">
        <f t="shared" ca="1" si="100"/>
        <v>0</v>
      </c>
      <c r="Y673" s="271"/>
      <c r="Z673" s="271"/>
      <c r="AB673" s="273" t="str">
        <f t="shared" si="101"/>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9"/>
        <v/>
      </c>
      <c r="T674" s="222" t="str">
        <f ca="1">IF(B674="","",IF(ISERROR(MATCH($J674,SorP!$B$1:$B$6230,0)),"",INDIRECT("'SorP'!$A$"&amp;MATCH($J674,SorP!$B$1:$B$6230,0))))</f>
        <v/>
      </c>
      <c r="U674" s="238"/>
      <c r="V674" s="270" t="e">
        <f>IF(C674="",NA(),MATCH($B674&amp;$C674,'Smelter Look-up'!$J:$J,0))</f>
        <v>#N/A</v>
      </c>
      <c r="W674" s="271"/>
      <c r="X674" s="271">
        <f t="shared" ca="1" si="100"/>
        <v>0</v>
      </c>
      <c r="Y674" s="271"/>
      <c r="Z674" s="271"/>
      <c r="AB674" s="273" t="str">
        <f t="shared" si="101"/>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9"/>
        <v/>
      </c>
      <c r="T675" s="222" t="str">
        <f ca="1">IF(B675="","",IF(ISERROR(MATCH($J675,SorP!$B$1:$B$6230,0)),"",INDIRECT("'SorP'!$A$"&amp;MATCH($J675,SorP!$B$1:$B$6230,0))))</f>
        <v/>
      </c>
      <c r="U675" s="238"/>
      <c r="V675" s="270" t="e">
        <f>IF(C675="",NA(),MATCH($B675&amp;$C675,'Smelter Look-up'!$J:$J,0))</f>
        <v>#N/A</v>
      </c>
      <c r="W675" s="271"/>
      <c r="X675" s="271">
        <f t="shared" ca="1" si="100"/>
        <v>0</v>
      </c>
      <c r="Y675" s="271"/>
      <c r="Z675" s="271"/>
      <c r="AB675" s="273" t="str">
        <f t="shared" si="101"/>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9"/>
        <v/>
      </c>
      <c r="T676" s="222" t="str">
        <f ca="1">IF(B676="","",IF(ISERROR(MATCH($J676,SorP!$B$1:$B$6230,0)),"",INDIRECT("'SorP'!$A$"&amp;MATCH($J676,SorP!$B$1:$B$6230,0))))</f>
        <v/>
      </c>
      <c r="U676" s="238"/>
      <c r="V676" s="270" t="e">
        <f>IF(C676="",NA(),MATCH($B676&amp;$C676,'Smelter Look-up'!$J:$J,0))</f>
        <v>#N/A</v>
      </c>
      <c r="W676" s="271"/>
      <c r="X676" s="271">
        <f t="shared" ca="1" si="100"/>
        <v>0</v>
      </c>
      <c r="Y676" s="271"/>
      <c r="Z676" s="271"/>
      <c r="AB676" s="273" t="str">
        <f t="shared" si="101"/>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9"/>
        <v/>
      </c>
      <c r="T677" s="222" t="str">
        <f ca="1">IF(B677="","",IF(ISERROR(MATCH($J677,SorP!$B$1:$B$6230,0)),"",INDIRECT("'SorP'!$A$"&amp;MATCH($J677,SorP!$B$1:$B$6230,0))))</f>
        <v/>
      </c>
      <c r="U677" s="238"/>
      <c r="V677" s="270" t="e">
        <f>IF(C677="",NA(),MATCH($B677&amp;$C677,'Smelter Look-up'!$J:$J,0))</f>
        <v>#N/A</v>
      </c>
      <c r="W677" s="271"/>
      <c r="X677" s="271">
        <f t="shared" ca="1" si="100"/>
        <v>0</v>
      </c>
      <c r="Y677" s="271"/>
      <c r="Z677" s="271"/>
      <c r="AB677" s="273" t="str">
        <f t="shared" si="101"/>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9"/>
        <v/>
      </c>
      <c r="T678" s="222" t="str">
        <f ca="1">IF(B678="","",IF(ISERROR(MATCH($J678,SorP!$B$1:$B$6230,0)),"",INDIRECT("'SorP'!$A$"&amp;MATCH($J678,SorP!$B$1:$B$6230,0))))</f>
        <v/>
      </c>
      <c r="U678" s="238"/>
      <c r="V678" s="270" t="e">
        <f>IF(C678="",NA(),MATCH($B678&amp;$C678,'Smelter Look-up'!$J:$J,0))</f>
        <v>#N/A</v>
      </c>
      <c r="W678" s="271"/>
      <c r="X678" s="271">
        <f t="shared" ca="1" si="100"/>
        <v>0</v>
      </c>
      <c r="Y678" s="271"/>
      <c r="Z678" s="271"/>
      <c r="AB678" s="273" t="str">
        <f t="shared" si="101"/>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9"/>
        <v/>
      </c>
      <c r="T679" s="222" t="str">
        <f ca="1">IF(B679="","",IF(ISERROR(MATCH($J679,SorP!$B$1:$B$6230,0)),"",INDIRECT("'SorP'!$A$"&amp;MATCH($J679,SorP!$B$1:$B$6230,0))))</f>
        <v/>
      </c>
      <c r="U679" s="238"/>
      <c r="V679" s="270" t="e">
        <f>IF(C679="",NA(),MATCH($B679&amp;$C679,'Smelter Look-up'!$J:$J,0))</f>
        <v>#N/A</v>
      </c>
      <c r="W679" s="271"/>
      <c r="X679" s="271">
        <f t="shared" ca="1" si="100"/>
        <v>0</v>
      </c>
      <c r="Y679" s="271"/>
      <c r="Z679" s="271"/>
      <c r="AB679" s="273" t="str">
        <f t="shared" si="101"/>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9"/>
        <v/>
      </c>
      <c r="T685" s="222" t="str">
        <f ca="1">IF(B685="","",IF(ISERROR(MATCH($J685,SorP!$B$1:$B$6230,0)),"",INDIRECT("'SorP'!$A$"&amp;MATCH($J685,SorP!$B$1:$B$6230,0))))</f>
        <v/>
      </c>
      <c r="U685" s="238"/>
      <c r="V685" s="270" t="e">
        <f>IF(C685="",NA(),MATCH($B685&amp;$C685,'Smelter Look-up'!$J:$J,0))</f>
        <v>#N/A</v>
      </c>
      <c r="W685" s="271"/>
      <c r="X685" s="271">
        <f t="shared" ca="1" si="100"/>
        <v>0</v>
      </c>
      <c r="Y685" s="271"/>
      <c r="Z685" s="271"/>
      <c r="AB685" s="273" t="str">
        <f t="shared" si="101"/>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102">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3">IF(AND(C697="Smelter not listed",OR(LEN(D697)=0,LEN(E697)=0)),1,0)</f>
        <v>0</v>
      </c>
      <c r="Y697" s="271"/>
      <c r="Z697" s="271"/>
      <c r="AB697" s="273" t="str">
        <f t="shared" ref="AB697" si="104">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5">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6">IF(AND(C698="Smelter not listed",OR(LEN(D698)=0,LEN(E698)=0)),1,0)</f>
        <v>0</v>
      </c>
      <c r="Y698" s="271"/>
      <c r="Z698" s="271"/>
      <c r="AB698" s="273" t="str">
        <f t="shared" ref="AB698:AB729" si="107">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5"/>
        <v/>
      </c>
      <c r="T699" s="222" t="str">
        <f ca="1">IF(B699="","",IF(ISERROR(MATCH($J699,SorP!$B$1:$B$6230,0)),"",INDIRECT("'SorP'!$A$"&amp;MATCH($J699,SorP!$B$1:$B$6230,0))))</f>
        <v/>
      </c>
      <c r="U699" s="238"/>
      <c r="V699" s="270" t="e">
        <f>IF(C699="",NA(),MATCH($B699&amp;$C699,'Smelter Look-up'!$J:$J,0))</f>
        <v>#N/A</v>
      </c>
      <c r="W699" s="271"/>
      <c r="X699" s="271">
        <f t="shared" ca="1" si="106"/>
        <v>0</v>
      </c>
      <c r="Y699" s="271"/>
      <c r="Z699" s="271"/>
      <c r="AB699" s="273" t="str">
        <f t="shared" si="107"/>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5"/>
        <v/>
      </c>
      <c r="T700" s="222" t="str">
        <f ca="1">IF(B700="","",IF(ISERROR(MATCH($J700,SorP!$B$1:$B$6230,0)),"",INDIRECT("'SorP'!$A$"&amp;MATCH($J700,SorP!$B$1:$B$6230,0))))</f>
        <v/>
      </c>
      <c r="U700" s="238"/>
      <c r="V700" s="270" t="e">
        <f>IF(C700="",NA(),MATCH($B700&amp;$C700,'Smelter Look-up'!$J:$J,0))</f>
        <v>#N/A</v>
      </c>
      <c r="W700" s="271"/>
      <c r="X700" s="271">
        <f t="shared" ca="1" si="106"/>
        <v>0</v>
      </c>
      <c r="Y700" s="271"/>
      <c r="Z700" s="271"/>
      <c r="AB700" s="273" t="str">
        <f t="shared" si="107"/>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5"/>
        <v/>
      </c>
      <c r="T701" s="222" t="str">
        <f ca="1">IF(B701="","",IF(ISERROR(MATCH($J701,SorP!$B$1:$B$6230,0)),"",INDIRECT("'SorP'!$A$"&amp;MATCH($J701,SorP!$B$1:$B$6230,0))))</f>
        <v/>
      </c>
      <c r="U701" s="238"/>
      <c r="V701" s="270" t="e">
        <f>IF(C701="",NA(),MATCH($B701&amp;$C701,'Smelter Look-up'!$J:$J,0))</f>
        <v>#N/A</v>
      </c>
      <c r="W701" s="271"/>
      <c r="X701" s="271">
        <f t="shared" ca="1" si="106"/>
        <v>0</v>
      </c>
      <c r="Y701" s="271"/>
      <c r="Z701" s="271"/>
      <c r="AB701" s="273" t="str">
        <f t="shared" si="107"/>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5"/>
        <v/>
      </c>
      <c r="T702" s="222" t="str">
        <f ca="1">IF(B702="","",IF(ISERROR(MATCH($J702,SorP!$B$1:$B$6230,0)),"",INDIRECT("'SorP'!$A$"&amp;MATCH($J702,SorP!$B$1:$B$6230,0))))</f>
        <v/>
      </c>
      <c r="U702" s="238"/>
      <c r="V702" s="270" t="e">
        <f>IF(C702="",NA(),MATCH($B702&amp;$C702,'Smelter Look-up'!$J:$J,0))</f>
        <v>#N/A</v>
      </c>
      <c r="W702" s="271"/>
      <c r="X702" s="271">
        <f t="shared" ca="1" si="106"/>
        <v>0</v>
      </c>
      <c r="Y702" s="271"/>
      <c r="Z702" s="271"/>
      <c r="AB702" s="273" t="str">
        <f t="shared" si="107"/>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8">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9">IF(AND(C730="Smelter not listed",OR(LEN(D730)=0,LEN(E730)=0)),1,0)</f>
        <v>0</v>
      </c>
      <c r="Y730" s="271"/>
      <c r="Z730" s="271"/>
      <c r="AB730" s="273" t="str">
        <f t="shared" ref="AB730:AB760" si="110">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8"/>
        <v/>
      </c>
      <c r="T731" s="222" t="str">
        <f ca="1">IF(B731="","",IF(ISERROR(MATCH($J731,SorP!$B$1:$B$6230,0)),"",INDIRECT("'SorP'!$A$"&amp;MATCH($J731,SorP!$B$1:$B$6230,0))))</f>
        <v/>
      </c>
      <c r="U731" s="238"/>
      <c r="V731" s="270" t="e">
        <f>IF(C731="",NA(),MATCH($B731&amp;$C731,'Smelter Look-up'!$J:$J,0))</f>
        <v>#N/A</v>
      </c>
      <c r="W731" s="271"/>
      <c r="X731" s="271">
        <f t="shared" ca="1" si="109"/>
        <v>0</v>
      </c>
      <c r="Y731" s="271"/>
      <c r="Z731" s="271"/>
      <c r="AB731" s="273" t="str">
        <f t="shared" si="11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8"/>
        <v/>
      </c>
      <c r="T732" s="222" t="str">
        <f ca="1">IF(B732="","",IF(ISERROR(MATCH($J732,SorP!$B$1:$B$6230,0)),"",INDIRECT("'SorP'!$A$"&amp;MATCH($J732,SorP!$B$1:$B$6230,0))))</f>
        <v/>
      </c>
      <c r="U732" s="238"/>
      <c r="V732" s="270" t="e">
        <f>IF(C732="",NA(),MATCH($B732&amp;$C732,'Smelter Look-up'!$J:$J,0))</f>
        <v>#N/A</v>
      </c>
      <c r="W732" s="271"/>
      <c r="X732" s="271">
        <f t="shared" ca="1" si="109"/>
        <v>0</v>
      </c>
      <c r="Y732" s="271"/>
      <c r="Z732" s="271"/>
      <c r="AB732" s="273" t="str">
        <f t="shared" si="110"/>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8"/>
        <v/>
      </c>
      <c r="T733" s="222" t="str">
        <f ca="1">IF(B733="","",IF(ISERROR(MATCH($J733,SorP!$B$1:$B$6230,0)),"",INDIRECT("'SorP'!$A$"&amp;MATCH($J733,SorP!$B$1:$B$6230,0))))</f>
        <v/>
      </c>
      <c r="U733" s="238"/>
      <c r="V733" s="270" t="e">
        <f>IF(C733="",NA(),MATCH($B733&amp;$C733,'Smelter Look-up'!$J:$J,0))</f>
        <v>#N/A</v>
      </c>
      <c r="W733" s="271"/>
      <c r="X733" s="271">
        <f t="shared" ca="1" si="109"/>
        <v>0</v>
      </c>
      <c r="Y733" s="271"/>
      <c r="Z733" s="271"/>
      <c r="AB733" s="273" t="str">
        <f t="shared" si="110"/>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8"/>
        <v/>
      </c>
      <c r="T734" s="222" t="str">
        <f ca="1">IF(B734="","",IF(ISERROR(MATCH($J734,SorP!$B$1:$B$6230,0)),"",INDIRECT("'SorP'!$A$"&amp;MATCH($J734,SorP!$B$1:$B$6230,0))))</f>
        <v/>
      </c>
      <c r="U734" s="238"/>
      <c r="V734" s="270" t="e">
        <f>IF(C734="",NA(),MATCH($B734&amp;$C734,'Smelter Look-up'!$J:$J,0))</f>
        <v>#N/A</v>
      </c>
      <c r="W734" s="271"/>
      <c r="X734" s="271">
        <f t="shared" ca="1" si="109"/>
        <v>0</v>
      </c>
      <c r="Y734" s="271"/>
      <c r="Z734" s="271"/>
      <c r="AB734" s="273" t="str">
        <f t="shared" si="110"/>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8"/>
        <v/>
      </c>
      <c r="T735" s="222" t="str">
        <f ca="1">IF(B735="","",IF(ISERROR(MATCH($J735,SorP!$B$1:$B$6230,0)),"",INDIRECT("'SorP'!$A$"&amp;MATCH($J735,SorP!$B$1:$B$6230,0))))</f>
        <v/>
      </c>
      <c r="U735" s="238"/>
      <c r="V735" s="270" t="e">
        <f>IF(C735="",NA(),MATCH($B735&amp;$C735,'Smelter Look-up'!$J:$J,0))</f>
        <v>#N/A</v>
      </c>
      <c r="W735" s="271"/>
      <c r="X735" s="271">
        <f t="shared" ca="1" si="109"/>
        <v>0</v>
      </c>
      <c r="Y735" s="271"/>
      <c r="Z735" s="271"/>
      <c r="AB735" s="273" t="str">
        <f t="shared" si="110"/>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8"/>
        <v/>
      </c>
      <c r="T736" s="222" t="str">
        <f ca="1">IF(B736="","",IF(ISERROR(MATCH($J736,SorP!$B$1:$B$6230,0)),"",INDIRECT("'SorP'!$A$"&amp;MATCH($J736,SorP!$B$1:$B$6230,0))))</f>
        <v/>
      </c>
      <c r="U736" s="238"/>
      <c r="V736" s="270" t="e">
        <f>IF(C736="",NA(),MATCH($B736&amp;$C736,'Smelter Look-up'!$J:$J,0))</f>
        <v>#N/A</v>
      </c>
      <c r="W736" s="271"/>
      <c r="X736" s="271">
        <f t="shared" ca="1" si="109"/>
        <v>0</v>
      </c>
      <c r="Y736" s="271"/>
      <c r="Z736" s="271"/>
      <c r="AB736" s="273" t="str">
        <f t="shared" si="110"/>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8"/>
        <v/>
      </c>
      <c r="T737" s="222" t="str">
        <f ca="1">IF(B737="","",IF(ISERROR(MATCH($J737,SorP!$B$1:$B$6230,0)),"",INDIRECT("'SorP'!$A$"&amp;MATCH($J737,SorP!$B$1:$B$6230,0))))</f>
        <v/>
      </c>
      <c r="U737" s="238"/>
      <c r="V737" s="270" t="e">
        <f>IF(C737="",NA(),MATCH($B737&amp;$C737,'Smelter Look-up'!$J:$J,0))</f>
        <v>#N/A</v>
      </c>
      <c r="W737" s="271"/>
      <c r="X737" s="271">
        <f t="shared" ca="1" si="109"/>
        <v>0</v>
      </c>
      <c r="Y737" s="271"/>
      <c r="Z737" s="271"/>
      <c r="AB737" s="273" t="str">
        <f t="shared" si="110"/>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8"/>
        <v/>
      </c>
      <c r="T738" s="222" t="str">
        <f ca="1">IF(B738="","",IF(ISERROR(MATCH($J738,SorP!$B$1:$B$6230,0)),"",INDIRECT("'SorP'!$A$"&amp;MATCH($J738,SorP!$B$1:$B$6230,0))))</f>
        <v/>
      </c>
      <c r="U738" s="238"/>
      <c r="V738" s="270" t="e">
        <f>IF(C738="",NA(),MATCH($B738&amp;$C738,'Smelter Look-up'!$J:$J,0))</f>
        <v>#N/A</v>
      </c>
      <c r="W738" s="271"/>
      <c r="X738" s="271">
        <f t="shared" ca="1" si="109"/>
        <v>0</v>
      </c>
      <c r="Y738" s="271"/>
      <c r="Z738" s="271"/>
      <c r="AB738" s="273" t="str">
        <f t="shared" si="110"/>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8"/>
        <v/>
      </c>
      <c r="T739" s="222" t="str">
        <f ca="1">IF(B739="","",IF(ISERROR(MATCH($J739,SorP!$B$1:$B$6230,0)),"",INDIRECT("'SorP'!$A$"&amp;MATCH($J739,SorP!$B$1:$B$6230,0))))</f>
        <v/>
      </c>
      <c r="U739" s="238"/>
      <c r="V739" s="270" t="e">
        <f>IF(C739="",NA(),MATCH($B739&amp;$C739,'Smelter Look-up'!$J:$J,0))</f>
        <v>#N/A</v>
      </c>
      <c r="W739" s="271"/>
      <c r="X739" s="271">
        <f t="shared" ca="1" si="109"/>
        <v>0</v>
      </c>
      <c r="Y739" s="271"/>
      <c r="Z739" s="271"/>
      <c r="AB739" s="273" t="str">
        <f t="shared" si="110"/>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8"/>
        <v/>
      </c>
      <c r="T740" s="222" t="str">
        <f ca="1">IF(B740="","",IF(ISERROR(MATCH($J740,SorP!$B$1:$B$6230,0)),"",INDIRECT("'SorP'!$A$"&amp;MATCH($J740,SorP!$B$1:$B$6230,0))))</f>
        <v/>
      </c>
      <c r="U740" s="238"/>
      <c r="V740" s="270" t="e">
        <f>IF(C740="",NA(),MATCH($B740&amp;$C740,'Smelter Look-up'!$J:$J,0))</f>
        <v>#N/A</v>
      </c>
      <c r="W740" s="271"/>
      <c r="X740" s="271">
        <f t="shared" ca="1" si="109"/>
        <v>0</v>
      </c>
      <c r="Y740" s="271"/>
      <c r="Z740" s="271"/>
      <c r="AB740" s="273" t="str">
        <f t="shared" si="110"/>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8"/>
        <v/>
      </c>
      <c r="T741" s="222" t="str">
        <f ca="1">IF(B741="","",IF(ISERROR(MATCH($J741,SorP!$B$1:$B$6230,0)),"",INDIRECT("'SorP'!$A$"&amp;MATCH($J741,SorP!$B$1:$B$6230,0))))</f>
        <v/>
      </c>
      <c r="U741" s="238"/>
      <c r="V741" s="270" t="e">
        <f>IF(C741="",NA(),MATCH($B741&amp;$C741,'Smelter Look-up'!$J:$J,0))</f>
        <v>#N/A</v>
      </c>
      <c r="W741" s="271"/>
      <c r="X741" s="271">
        <f t="shared" ca="1" si="109"/>
        <v>0</v>
      </c>
      <c r="Y741" s="271"/>
      <c r="Z741" s="271"/>
      <c r="AB741" s="273" t="str">
        <f t="shared" si="110"/>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8"/>
        <v/>
      </c>
      <c r="T742" s="222" t="str">
        <f ca="1">IF(B742="","",IF(ISERROR(MATCH($J742,SorP!$B$1:$B$6230,0)),"",INDIRECT("'SorP'!$A$"&amp;MATCH($J742,SorP!$B$1:$B$6230,0))))</f>
        <v/>
      </c>
      <c r="U742" s="238"/>
      <c r="V742" s="270" t="e">
        <f>IF(C742="",NA(),MATCH($B742&amp;$C742,'Smelter Look-up'!$J:$J,0))</f>
        <v>#N/A</v>
      </c>
      <c r="W742" s="271"/>
      <c r="X742" s="271">
        <f t="shared" ca="1" si="109"/>
        <v>0</v>
      </c>
      <c r="Y742" s="271"/>
      <c r="Z742" s="271"/>
      <c r="AB742" s="273" t="str">
        <f t="shared" si="110"/>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8"/>
        <v/>
      </c>
      <c r="T743" s="222" t="str">
        <f ca="1">IF(B743="","",IF(ISERROR(MATCH($J743,SorP!$B$1:$B$6230,0)),"",INDIRECT("'SorP'!$A$"&amp;MATCH($J743,SorP!$B$1:$B$6230,0))))</f>
        <v/>
      </c>
      <c r="U743" s="238"/>
      <c r="V743" s="270" t="e">
        <f>IF(C743="",NA(),MATCH($B743&amp;$C743,'Smelter Look-up'!$J:$J,0))</f>
        <v>#N/A</v>
      </c>
      <c r="W743" s="271"/>
      <c r="X743" s="271">
        <f t="shared" ca="1" si="109"/>
        <v>0</v>
      </c>
      <c r="Y743" s="271"/>
      <c r="Z743" s="271"/>
      <c r="AB743" s="273" t="str">
        <f t="shared" si="110"/>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8"/>
        <v/>
      </c>
      <c r="T749" s="222" t="str">
        <f ca="1">IF(B749="","",IF(ISERROR(MATCH($J749,SorP!$B$1:$B$6230,0)),"",INDIRECT("'SorP'!$A$"&amp;MATCH($J749,SorP!$B$1:$B$6230,0))))</f>
        <v/>
      </c>
      <c r="U749" s="238"/>
      <c r="V749" s="270" t="e">
        <f>IF(C749="",NA(),MATCH($B749&amp;$C749,'Smelter Look-up'!$J:$J,0))</f>
        <v>#N/A</v>
      </c>
      <c r="W749" s="271"/>
      <c r="X749" s="271">
        <f t="shared" ca="1" si="109"/>
        <v>0</v>
      </c>
      <c r="Y749" s="271"/>
      <c r="Z749" s="271"/>
      <c r="AB749" s="273" t="str">
        <f t="shared" si="110"/>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11">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12">IF(AND(C761="Smelter not listed",OR(LEN(D761)=0,LEN(E761)=0)),1,0)</f>
        <v>0</v>
      </c>
      <c r="Y761" s="271"/>
      <c r="Z761" s="271"/>
      <c r="AB761" s="273" t="str">
        <f t="shared" ref="AB761" si="113">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4">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5">IF(AND(C762="Smelter not listed",OR(LEN(D762)=0,LEN(E762)=0)),1,0)</f>
        <v>0</v>
      </c>
      <c r="Y762" s="271"/>
      <c r="Z762" s="271"/>
      <c r="AB762" s="273" t="str">
        <f t="shared" ref="AB762:AB793" si="116">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4"/>
        <v/>
      </c>
      <c r="T763" s="222" t="str">
        <f ca="1">IF(B763="","",IF(ISERROR(MATCH($J763,SorP!$B$1:$B$6230,0)),"",INDIRECT("'SorP'!$A$"&amp;MATCH($J763,SorP!$B$1:$B$6230,0))))</f>
        <v/>
      </c>
      <c r="U763" s="238"/>
      <c r="V763" s="270" t="e">
        <f>IF(C763="",NA(),MATCH($B763&amp;$C763,'Smelter Look-up'!$J:$J,0))</f>
        <v>#N/A</v>
      </c>
      <c r="W763" s="271"/>
      <c r="X763" s="271">
        <f t="shared" ca="1" si="115"/>
        <v>0</v>
      </c>
      <c r="Y763" s="271"/>
      <c r="Z763" s="271"/>
      <c r="AB763" s="273" t="str">
        <f t="shared" si="116"/>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4"/>
        <v/>
      </c>
      <c r="T764" s="222" t="str">
        <f ca="1">IF(B764="","",IF(ISERROR(MATCH($J764,SorP!$B$1:$B$6230,0)),"",INDIRECT("'SorP'!$A$"&amp;MATCH($J764,SorP!$B$1:$B$6230,0))))</f>
        <v/>
      </c>
      <c r="U764" s="238"/>
      <c r="V764" s="270" t="e">
        <f>IF(C764="",NA(),MATCH($B764&amp;$C764,'Smelter Look-up'!$J:$J,0))</f>
        <v>#N/A</v>
      </c>
      <c r="W764" s="271"/>
      <c r="X764" s="271">
        <f t="shared" ca="1" si="115"/>
        <v>0</v>
      </c>
      <c r="Y764" s="271"/>
      <c r="Z764" s="271"/>
      <c r="AB764" s="273" t="str">
        <f t="shared" si="116"/>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4"/>
        <v/>
      </c>
      <c r="T765" s="222" t="str">
        <f ca="1">IF(B765="","",IF(ISERROR(MATCH($J765,SorP!$B$1:$B$6230,0)),"",INDIRECT("'SorP'!$A$"&amp;MATCH($J765,SorP!$B$1:$B$6230,0))))</f>
        <v/>
      </c>
      <c r="U765" s="238"/>
      <c r="V765" s="270" t="e">
        <f>IF(C765="",NA(),MATCH($B765&amp;$C765,'Smelter Look-up'!$J:$J,0))</f>
        <v>#N/A</v>
      </c>
      <c r="W765" s="271"/>
      <c r="X765" s="271">
        <f t="shared" ca="1" si="115"/>
        <v>0</v>
      </c>
      <c r="Y765" s="271"/>
      <c r="Z765" s="271"/>
      <c r="AB765" s="273" t="str">
        <f t="shared" si="116"/>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4"/>
        <v/>
      </c>
      <c r="T766" s="222" t="str">
        <f ca="1">IF(B766="","",IF(ISERROR(MATCH($J766,SorP!$B$1:$B$6230,0)),"",INDIRECT("'SorP'!$A$"&amp;MATCH($J766,SorP!$B$1:$B$6230,0))))</f>
        <v/>
      </c>
      <c r="U766" s="238"/>
      <c r="V766" s="270" t="e">
        <f>IF(C766="",NA(),MATCH($B766&amp;$C766,'Smelter Look-up'!$J:$J,0))</f>
        <v>#N/A</v>
      </c>
      <c r="W766" s="271"/>
      <c r="X766" s="271">
        <f t="shared" ca="1" si="115"/>
        <v>0</v>
      </c>
      <c r="Y766" s="271"/>
      <c r="Z766" s="271"/>
      <c r="AB766" s="273" t="str">
        <f t="shared" si="116"/>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7">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8">IF(AND(C794="Smelter not listed",OR(LEN(D794)=0,LEN(E794)=0)),1,0)</f>
        <v>0</v>
      </c>
      <c r="Y794" s="271"/>
      <c r="Z794" s="271"/>
      <c r="AB794" s="273" t="str">
        <f t="shared" ref="AB794:AB824" si="119">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7"/>
        <v/>
      </c>
      <c r="T795" s="222" t="str">
        <f ca="1">IF(B795="","",IF(ISERROR(MATCH($J795,SorP!$B$1:$B$6230,0)),"",INDIRECT("'SorP'!$A$"&amp;MATCH($J795,SorP!$B$1:$B$6230,0))))</f>
        <v/>
      </c>
      <c r="U795" s="238"/>
      <c r="V795" s="270" t="e">
        <f>IF(C795="",NA(),MATCH($B795&amp;$C795,'Smelter Look-up'!$J:$J,0))</f>
        <v>#N/A</v>
      </c>
      <c r="W795" s="271"/>
      <c r="X795" s="271">
        <f t="shared" ca="1" si="118"/>
        <v>0</v>
      </c>
      <c r="Y795" s="271"/>
      <c r="Z795" s="271"/>
      <c r="AB795" s="273" t="str">
        <f t="shared" si="119"/>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7"/>
        <v/>
      </c>
      <c r="T796" s="222" t="str">
        <f ca="1">IF(B796="","",IF(ISERROR(MATCH($J796,SorP!$B$1:$B$6230,0)),"",INDIRECT("'SorP'!$A$"&amp;MATCH($J796,SorP!$B$1:$B$6230,0))))</f>
        <v/>
      </c>
      <c r="U796" s="238"/>
      <c r="V796" s="270" t="e">
        <f>IF(C796="",NA(),MATCH($B796&amp;$C796,'Smelter Look-up'!$J:$J,0))</f>
        <v>#N/A</v>
      </c>
      <c r="W796" s="271"/>
      <c r="X796" s="271">
        <f t="shared" ca="1" si="118"/>
        <v>0</v>
      </c>
      <c r="Y796" s="271"/>
      <c r="Z796" s="271"/>
      <c r="AB796" s="273" t="str">
        <f t="shared" si="119"/>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7"/>
        <v/>
      </c>
      <c r="T797" s="222" t="str">
        <f ca="1">IF(B797="","",IF(ISERROR(MATCH($J797,SorP!$B$1:$B$6230,0)),"",INDIRECT("'SorP'!$A$"&amp;MATCH($J797,SorP!$B$1:$B$6230,0))))</f>
        <v/>
      </c>
      <c r="U797" s="238"/>
      <c r="V797" s="270" t="e">
        <f>IF(C797="",NA(),MATCH($B797&amp;$C797,'Smelter Look-up'!$J:$J,0))</f>
        <v>#N/A</v>
      </c>
      <c r="W797" s="271"/>
      <c r="X797" s="271">
        <f t="shared" ca="1" si="118"/>
        <v>0</v>
      </c>
      <c r="Y797" s="271"/>
      <c r="Z797" s="271"/>
      <c r="AB797" s="273" t="str">
        <f t="shared" si="119"/>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7"/>
        <v/>
      </c>
      <c r="T798" s="222" t="str">
        <f ca="1">IF(B798="","",IF(ISERROR(MATCH($J798,SorP!$B$1:$B$6230,0)),"",INDIRECT("'SorP'!$A$"&amp;MATCH($J798,SorP!$B$1:$B$6230,0))))</f>
        <v/>
      </c>
      <c r="U798" s="238"/>
      <c r="V798" s="270" t="e">
        <f>IF(C798="",NA(),MATCH($B798&amp;$C798,'Smelter Look-up'!$J:$J,0))</f>
        <v>#N/A</v>
      </c>
      <c r="W798" s="271"/>
      <c r="X798" s="271">
        <f t="shared" ca="1" si="118"/>
        <v>0</v>
      </c>
      <c r="Y798" s="271"/>
      <c r="Z798" s="271"/>
      <c r="AB798" s="273" t="str">
        <f t="shared" si="119"/>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7"/>
        <v/>
      </c>
      <c r="T799" s="222" t="str">
        <f ca="1">IF(B799="","",IF(ISERROR(MATCH($J799,SorP!$B$1:$B$6230,0)),"",INDIRECT("'SorP'!$A$"&amp;MATCH($J799,SorP!$B$1:$B$6230,0))))</f>
        <v/>
      </c>
      <c r="U799" s="238"/>
      <c r="V799" s="270" t="e">
        <f>IF(C799="",NA(),MATCH($B799&amp;$C799,'Smelter Look-up'!$J:$J,0))</f>
        <v>#N/A</v>
      </c>
      <c r="W799" s="271"/>
      <c r="X799" s="271">
        <f t="shared" ca="1" si="118"/>
        <v>0</v>
      </c>
      <c r="Y799" s="271"/>
      <c r="Z799" s="271"/>
      <c r="AB799" s="273" t="str">
        <f t="shared" si="119"/>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7"/>
        <v/>
      </c>
      <c r="T800" s="222" t="str">
        <f ca="1">IF(B800="","",IF(ISERROR(MATCH($J800,SorP!$B$1:$B$6230,0)),"",INDIRECT("'SorP'!$A$"&amp;MATCH($J800,SorP!$B$1:$B$6230,0))))</f>
        <v/>
      </c>
      <c r="U800" s="238"/>
      <c r="V800" s="270" t="e">
        <f>IF(C800="",NA(),MATCH($B800&amp;$C800,'Smelter Look-up'!$J:$J,0))</f>
        <v>#N/A</v>
      </c>
      <c r="W800" s="271"/>
      <c r="X800" s="271">
        <f t="shared" ca="1" si="118"/>
        <v>0</v>
      </c>
      <c r="Y800" s="271"/>
      <c r="Z800" s="271"/>
      <c r="AB800" s="273" t="str">
        <f t="shared" si="119"/>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7"/>
        <v/>
      </c>
      <c r="T801" s="222" t="str">
        <f ca="1">IF(B801="","",IF(ISERROR(MATCH($J801,SorP!$B$1:$B$6230,0)),"",INDIRECT("'SorP'!$A$"&amp;MATCH($J801,SorP!$B$1:$B$6230,0))))</f>
        <v/>
      </c>
      <c r="U801" s="238"/>
      <c r="V801" s="270" t="e">
        <f>IF(C801="",NA(),MATCH($B801&amp;$C801,'Smelter Look-up'!$J:$J,0))</f>
        <v>#N/A</v>
      </c>
      <c r="W801" s="271"/>
      <c r="X801" s="271">
        <f t="shared" ca="1" si="118"/>
        <v>0</v>
      </c>
      <c r="Y801" s="271"/>
      <c r="Z801" s="271"/>
      <c r="AB801" s="273" t="str">
        <f t="shared" si="119"/>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7"/>
        <v/>
      </c>
      <c r="T802" s="222" t="str">
        <f ca="1">IF(B802="","",IF(ISERROR(MATCH($J802,SorP!$B$1:$B$6230,0)),"",INDIRECT("'SorP'!$A$"&amp;MATCH($J802,SorP!$B$1:$B$6230,0))))</f>
        <v/>
      </c>
      <c r="U802" s="238"/>
      <c r="V802" s="270" t="e">
        <f>IF(C802="",NA(),MATCH($B802&amp;$C802,'Smelter Look-up'!$J:$J,0))</f>
        <v>#N/A</v>
      </c>
      <c r="W802" s="271"/>
      <c r="X802" s="271">
        <f t="shared" ca="1" si="118"/>
        <v>0</v>
      </c>
      <c r="Y802" s="271"/>
      <c r="Z802" s="271"/>
      <c r="AB802" s="273" t="str">
        <f t="shared" si="119"/>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7"/>
        <v/>
      </c>
      <c r="T803" s="222" t="str">
        <f ca="1">IF(B803="","",IF(ISERROR(MATCH($J803,SorP!$B$1:$B$6230,0)),"",INDIRECT("'SorP'!$A$"&amp;MATCH($J803,SorP!$B$1:$B$6230,0))))</f>
        <v/>
      </c>
      <c r="U803" s="238"/>
      <c r="V803" s="270" t="e">
        <f>IF(C803="",NA(),MATCH($B803&amp;$C803,'Smelter Look-up'!$J:$J,0))</f>
        <v>#N/A</v>
      </c>
      <c r="W803" s="271"/>
      <c r="X803" s="271">
        <f t="shared" ca="1" si="118"/>
        <v>0</v>
      </c>
      <c r="Y803" s="271"/>
      <c r="Z803" s="271"/>
      <c r="AB803" s="273" t="str">
        <f t="shared" si="119"/>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7"/>
        <v/>
      </c>
      <c r="T804" s="222" t="str">
        <f ca="1">IF(B804="","",IF(ISERROR(MATCH($J804,SorP!$B$1:$B$6230,0)),"",INDIRECT("'SorP'!$A$"&amp;MATCH($J804,SorP!$B$1:$B$6230,0))))</f>
        <v/>
      </c>
      <c r="U804" s="238"/>
      <c r="V804" s="270" t="e">
        <f>IF(C804="",NA(),MATCH($B804&amp;$C804,'Smelter Look-up'!$J:$J,0))</f>
        <v>#N/A</v>
      </c>
      <c r="W804" s="271"/>
      <c r="X804" s="271">
        <f t="shared" ca="1" si="118"/>
        <v>0</v>
      </c>
      <c r="Y804" s="271"/>
      <c r="Z804" s="271"/>
      <c r="AB804" s="273" t="str">
        <f t="shared" si="119"/>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7"/>
        <v/>
      </c>
      <c r="T805" s="222" t="str">
        <f ca="1">IF(B805="","",IF(ISERROR(MATCH($J805,SorP!$B$1:$B$6230,0)),"",INDIRECT("'SorP'!$A$"&amp;MATCH($J805,SorP!$B$1:$B$6230,0))))</f>
        <v/>
      </c>
      <c r="U805" s="238"/>
      <c r="V805" s="270" t="e">
        <f>IF(C805="",NA(),MATCH($B805&amp;$C805,'Smelter Look-up'!$J:$J,0))</f>
        <v>#N/A</v>
      </c>
      <c r="W805" s="271"/>
      <c r="X805" s="271">
        <f t="shared" ca="1" si="118"/>
        <v>0</v>
      </c>
      <c r="Y805" s="271"/>
      <c r="Z805" s="271"/>
      <c r="AB805" s="273" t="str">
        <f t="shared" si="119"/>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7"/>
        <v/>
      </c>
      <c r="T806" s="222" t="str">
        <f ca="1">IF(B806="","",IF(ISERROR(MATCH($J806,SorP!$B$1:$B$6230,0)),"",INDIRECT("'SorP'!$A$"&amp;MATCH($J806,SorP!$B$1:$B$6230,0))))</f>
        <v/>
      </c>
      <c r="U806" s="238"/>
      <c r="V806" s="270" t="e">
        <f>IF(C806="",NA(),MATCH($B806&amp;$C806,'Smelter Look-up'!$J:$J,0))</f>
        <v>#N/A</v>
      </c>
      <c r="W806" s="271"/>
      <c r="X806" s="271">
        <f t="shared" ca="1" si="118"/>
        <v>0</v>
      </c>
      <c r="Y806" s="271"/>
      <c r="Z806" s="271"/>
      <c r="AB806" s="273" t="str">
        <f t="shared" si="119"/>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7"/>
        <v/>
      </c>
      <c r="T807" s="222" t="str">
        <f ca="1">IF(B807="","",IF(ISERROR(MATCH($J807,SorP!$B$1:$B$6230,0)),"",INDIRECT("'SorP'!$A$"&amp;MATCH($J807,SorP!$B$1:$B$6230,0))))</f>
        <v/>
      </c>
      <c r="U807" s="238"/>
      <c r="V807" s="270" t="e">
        <f>IF(C807="",NA(),MATCH($B807&amp;$C807,'Smelter Look-up'!$J:$J,0))</f>
        <v>#N/A</v>
      </c>
      <c r="W807" s="271"/>
      <c r="X807" s="271">
        <f t="shared" ca="1" si="118"/>
        <v>0</v>
      </c>
      <c r="Y807" s="271"/>
      <c r="Z807" s="271"/>
      <c r="AB807" s="273" t="str">
        <f t="shared" si="119"/>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7"/>
        <v/>
      </c>
      <c r="T813" s="222" t="str">
        <f ca="1">IF(B813="","",IF(ISERROR(MATCH($J813,SorP!$B$1:$B$6230,0)),"",INDIRECT("'SorP'!$A$"&amp;MATCH($J813,SorP!$B$1:$B$6230,0))))</f>
        <v/>
      </c>
      <c r="U813" s="238"/>
      <c r="V813" s="270" t="e">
        <f>IF(C813="",NA(),MATCH($B813&amp;$C813,'Smelter Look-up'!$J:$J,0))</f>
        <v>#N/A</v>
      </c>
      <c r="W813" s="271"/>
      <c r="X813" s="271">
        <f t="shared" ca="1" si="118"/>
        <v>0</v>
      </c>
      <c r="Y813" s="271"/>
      <c r="Z813" s="271"/>
      <c r="AB813" s="273" t="str">
        <f t="shared" si="119"/>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20">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21">IF(AND(C825="Smelter not listed",OR(LEN(D825)=0,LEN(E825)=0)),1,0)</f>
        <v>0</v>
      </c>
      <c r="Y825" s="271"/>
      <c r="Z825" s="271"/>
      <c r="AB825" s="273" t="str">
        <f t="shared" ref="AB825" si="122">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3">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4">IF(AND(C826="Smelter not listed",OR(LEN(D826)=0,LEN(E826)=0)),1,0)</f>
        <v>0</v>
      </c>
      <c r="Y826" s="271"/>
      <c r="Z826" s="271"/>
      <c r="AB826" s="273" t="str">
        <f t="shared" ref="AB826:AB857" si="125">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3"/>
        <v/>
      </c>
      <c r="T827" s="222" t="str">
        <f ca="1">IF(B827="","",IF(ISERROR(MATCH($J827,SorP!$B$1:$B$6230,0)),"",INDIRECT("'SorP'!$A$"&amp;MATCH($J827,SorP!$B$1:$B$6230,0))))</f>
        <v/>
      </c>
      <c r="U827" s="238"/>
      <c r="V827" s="270" t="e">
        <f>IF(C827="",NA(),MATCH($B827&amp;$C827,'Smelter Look-up'!$J:$J,0))</f>
        <v>#N/A</v>
      </c>
      <c r="W827" s="271"/>
      <c r="X827" s="271">
        <f t="shared" ca="1" si="124"/>
        <v>0</v>
      </c>
      <c r="Y827" s="271"/>
      <c r="Z827" s="271"/>
      <c r="AB827" s="273" t="str">
        <f t="shared" si="125"/>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3"/>
        <v/>
      </c>
      <c r="T828" s="222" t="str">
        <f ca="1">IF(B828="","",IF(ISERROR(MATCH($J828,SorP!$B$1:$B$6230,0)),"",INDIRECT("'SorP'!$A$"&amp;MATCH($J828,SorP!$B$1:$B$6230,0))))</f>
        <v/>
      </c>
      <c r="U828" s="238"/>
      <c r="V828" s="270" t="e">
        <f>IF(C828="",NA(),MATCH($B828&amp;$C828,'Smelter Look-up'!$J:$J,0))</f>
        <v>#N/A</v>
      </c>
      <c r="W828" s="271"/>
      <c r="X828" s="271">
        <f t="shared" ca="1" si="124"/>
        <v>0</v>
      </c>
      <c r="Y828" s="271"/>
      <c r="Z828" s="271"/>
      <c r="AB828" s="273" t="str">
        <f t="shared" si="125"/>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3"/>
        <v/>
      </c>
      <c r="T829" s="222" t="str">
        <f ca="1">IF(B829="","",IF(ISERROR(MATCH($J829,SorP!$B$1:$B$6230,0)),"",INDIRECT("'SorP'!$A$"&amp;MATCH($J829,SorP!$B$1:$B$6230,0))))</f>
        <v/>
      </c>
      <c r="U829" s="238"/>
      <c r="V829" s="270" t="e">
        <f>IF(C829="",NA(),MATCH($B829&amp;$C829,'Smelter Look-up'!$J:$J,0))</f>
        <v>#N/A</v>
      </c>
      <c r="W829" s="271"/>
      <c r="X829" s="271">
        <f t="shared" ca="1" si="124"/>
        <v>0</v>
      </c>
      <c r="Y829" s="271"/>
      <c r="Z829" s="271"/>
      <c r="AB829" s="273" t="str">
        <f t="shared" si="125"/>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3"/>
        <v/>
      </c>
      <c r="T830" s="222" t="str">
        <f ca="1">IF(B830="","",IF(ISERROR(MATCH($J830,SorP!$B$1:$B$6230,0)),"",INDIRECT("'SorP'!$A$"&amp;MATCH($J830,SorP!$B$1:$B$6230,0))))</f>
        <v/>
      </c>
      <c r="U830" s="238"/>
      <c r="V830" s="270" t="e">
        <f>IF(C830="",NA(),MATCH($B830&amp;$C830,'Smelter Look-up'!$J:$J,0))</f>
        <v>#N/A</v>
      </c>
      <c r="W830" s="271"/>
      <c r="X830" s="271">
        <f t="shared" ca="1" si="124"/>
        <v>0</v>
      </c>
      <c r="Y830" s="271"/>
      <c r="Z830" s="271"/>
      <c r="AB830" s="273" t="str">
        <f t="shared" si="125"/>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6">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7">IF(AND(C858="Smelter not listed",OR(LEN(D858)=0,LEN(E858)=0)),1,0)</f>
        <v>0</v>
      </c>
      <c r="Y858" s="271"/>
      <c r="Z858" s="271"/>
      <c r="AB858" s="273" t="str">
        <f t="shared" ref="AB858:AB888" si="128">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6"/>
        <v/>
      </c>
      <c r="T859" s="222" t="str">
        <f ca="1">IF(B859="","",IF(ISERROR(MATCH($J859,SorP!$B$1:$B$6230,0)),"",INDIRECT("'SorP'!$A$"&amp;MATCH($J859,SorP!$B$1:$B$6230,0))))</f>
        <v/>
      </c>
      <c r="U859" s="238"/>
      <c r="V859" s="270" t="e">
        <f>IF(C859="",NA(),MATCH($B859&amp;$C859,'Smelter Look-up'!$J:$J,0))</f>
        <v>#N/A</v>
      </c>
      <c r="W859" s="271"/>
      <c r="X859" s="271">
        <f t="shared" ca="1" si="127"/>
        <v>0</v>
      </c>
      <c r="Y859" s="271"/>
      <c r="Z859" s="271"/>
      <c r="AB859" s="273" t="str">
        <f t="shared" si="128"/>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6"/>
        <v/>
      </c>
      <c r="T860" s="222" t="str">
        <f ca="1">IF(B860="","",IF(ISERROR(MATCH($J860,SorP!$B$1:$B$6230,0)),"",INDIRECT("'SorP'!$A$"&amp;MATCH($J860,SorP!$B$1:$B$6230,0))))</f>
        <v/>
      </c>
      <c r="U860" s="238"/>
      <c r="V860" s="270" t="e">
        <f>IF(C860="",NA(),MATCH($B860&amp;$C860,'Smelter Look-up'!$J:$J,0))</f>
        <v>#N/A</v>
      </c>
      <c r="W860" s="271"/>
      <c r="X860" s="271">
        <f t="shared" ca="1" si="127"/>
        <v>0</v>
      </c>
      <c r="Y860" s="271"/>
      <c r="Z860" s="271"/>
      <c r="AB860" s="273" t="str">
        <f t="shared" si="128"/>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6"/>
        <v/>
      </c>
      <c r="T861" s="222" t="str">
        <f ca="1">IF(B861="","",IF(ISERROR(MATCH($J861,SorP!$B$1:$B$6230,0)),"",INDIRECT("'SorP'!$A$"&amp;MATCH($J861,SorP!$B$1:$B$6230,0))))</f>
        <v/>
      </c>
      <c r="U861" s="238"/>
      <c r="V861" s="270" t="e">
        <f>IF(C861="",NA(),MATCH($B861&amp;$C861,'Smelter Look-up'!$J:$J,0))</f>
        <v>#N/A</v>
      </c>
      <c r="W861" s="271"/>
      <c r="X861" s="271">
        <f t="shared" ca="1" si="127"/>
        <v>0</v>
      </c>
      <c r="Y861" s="271"/>
      <c r="Z861" s="271"/>
      <c r="AB861" s="273" t="str">
        <f t="shared" si="128"/>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6"/>
        <v/>
      </c>
      <c r="T862" s="222" t="str">
        <f ca="1">IF(B862="","",IF(ISERROR(MATCH($J862,SorP!$B$1:$B$6230,0)),"",INDIRECT("'SorP'!$A$"&amp;MATCH($J862,SorP!$B$1:$B$6230,0))))</f>
        <v/>
      </c>
      <c r="U862" s="238"/>
      <c r="V862" s="270" t="e">
        <f>IF(C862="",NA(),MATCH($B862&amp;$C862,'Smelter Look-up'!$J:$J,0))</f>
        <v>#N/A</v>
      </c>
      <c r="W862" s="271"/>
      <c r="X862" s="271">
        <f t="shared" ca="1" si="127"/>
        <v>0</v>
      </c>
      <c r="Y862" s="271"/>
      <c r="Z862" s="271"/>
      <c r="AB862" s="273" t="str">
        <f t="shared" si="128"/>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6"/>
        <v/>
      </c>
      <c r="T863" s="222" t="str">
        <f ca="1">IF(B863="","",IF(ISERROR(MATCH($J863,SorP!$B$1:$B$6230,0)),"",INDIRECT("'SorP'!$A$"&amp;MATCH($J863,SorP!$B$1:$B$6230,0))))</f>
        <v/>
      </c>
      <c r="U863" s="238"/>
      <c r="V863" s="270" t="e">
        <f>IF(C863="",NA(),MATCH($B863&amp;$C863,'Smelter Look-up'!$J:$J,0))</f>
        <v>#N/A</v>
      </c>
      <c r="W863" s="271"/>
      <c r="X863" s="271">
        <f t="shared" ca="1" si="127"/>
        <v>0</v>
      </c>
      <c r="Y863" s="271"/>
      <c r="Z863" s="271"/>
      <c r="AB863" s="273" t="str">
        <f t="shared" si="128"/>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6"/>
        <v/>
      </c>
      <c r="T864" s="222" t="str">
        <f ca="1">IF(B864="","",IF(ISERROR(MATCH($J864,SorP!$B$1:$B$6230,0)),"",INDIRECT("'SorP'!$A$"&amp;MATCH($J864,SorP!$B$1:$B$6230,0))))</f>
        <v/>
      </c>
      <c r="U864" s="238"/>
      <c r="V864" s="270" t="e">
        <f>IF(C864="",NA(),MATCH($B864&amp;$C864,'Smelter Look-up'!$J:$J,0))</f>
        <v>#N/A</v>
      </c>
      <c r="W864" s="271"/>
      <c r="X864" s="271">
        <f t="shared" ca="1" si="127"/>
        <v>0</v>
      </c>
      <c r="Y864" s="271"/>
      <c r="Z864" s="271"/>
      <c r="AB864" s="273" t="str">
        <f t="shared" si="128"/>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6"/>
        <v/>
      </c>
      <c r="T865" s="222" t="str">
        <f ca="1">IF(B865="","",IF(ISERROR(MATCH($J865,SorP!$B$1:$B$6230,0)),"",INDIRECT("'SorP'!$A$"&amp;MATCH($J865,SorP!$B$1:$B$6230,0))))</f>
        <v/>
      </c>
      <c r="U865" s="238"/>
      <c r="V865" s="270" t="e">
        <f>IF(C865="",NA(),MATCH($B865&amp;$C865,'Smelter Look-up'!$J:$J,0))</f>
        <v>#N/A</v>
      </c>
      <c r="W865" s="271"/>
      <c r="X865" s="271">
        <f t="shared" ca="1" si="127"/>
        <v>0</v>
      </c>
      <c r="Y865" s="271"/>
      <c r="Z865" s="271"/>
      <c r="AB865" s="273" t="str">
        <f t="shared" si="128"/>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6"/>
        <v/>
      </c>
      <c r="T866" s="222" t="str">
        <f ca="1">IF(B866="","",IF(ISERROR(MATCH($J866,SorP!$B$1:$B$6230,0)),"",INDIRECT("'SorP'!$A$"&amp;MATCH($J866,SorP!$B$1:$B$6230,0))))</f>
        <v/>
      </c>
      <c r="U866" s="238"/>
      <c r="V866" s="270" t="e">
        <f>IF(C866="",NA(),MATCH($B866&amp;$C866,'Smelter Look-up'!$J:$J,0))</f>
        <v>#N/A</v>
      </c>
      <c r="W866" s="271"/>
      <c r="X866" s="271">
        <f t="shared" ca="1" si="127"/>
        <v>0</v>
      </c>
      <c r="Y866" s="271"/>
      <c r="Z866" s="271"/>
      <c r="AB866" s="273" t="str">
        <f t="shared" si="128"/>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6"/>
        <v/>
      </c>
      <c r="T867" s="222" t="str">
        <f ca="1">IF(B867="","",IF(ISERROR(MATCH($J867,SorP!$B$1:$B$6230,0)),"",INDIRECT("'SorP'!$A$"&amp;MATCH($J867,SorP!$B$1:$B$6230,0))))</f>
        <v/>
      </c>
      <c r="U867" s="238"/>
      <c r="V867" s="270" t="e">
        <f>IF(C867="",NA(),MATCH($B867&amp;$C867,'Smelter Look-up'!$J:$J,0))</f>
        <v>#N/A</v>
      </c>
      <c r="W867" s="271"/>
      <c r="X867" s="271">
        <f t="shared" ca="1" si="127"/>
        <v>0</v>
      </c>
      <c r="Y867" s="271"/>
      <c r="Z867" s="271"/>
      <c r="AB867" s="273" t="str">
        <f t="shared" si="128"/>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6"/>
        <v/>
      </c>
      <c r="T868" s="222" t="str">
        <f ca="1">IF(B868="","",IF(ISERROR(MATCH($J868,SorP!$B$1:$B$6230,0)),"",INDIRECT("'SorP'!$A$"&amp;MATCH($J868,SorP!$B$1:$B$6230,0))))</f>
        <v/>
      </c>
      <c r="U868" s="238"/>
      <c r="V868" s="270" t="e">
        <f>IF(C868="",NA(),MATCH($B868&amp;$C868,'Smelter Look-up'!$J:$J,0))</f>
        <v>#N/A</v>
      </c>
      <c r="W868" s="271"/>
      <c r="X868" s="271">
        <f t="shared" ca="1" si="127"/>
        <v>0</v>
      </c>
      <c r="Y868" s="271"/>
      <c r="Z868" s="271"/>
      <c r="AB868" s="273" t="str">
        <f t="shared" si="128"/>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6"/>
        <v/>
      </c>
      <c r="T869" s="222" t="str">
        <f ca="1">IF(B869="","",IF(ISERROR(MATCH($J869,SorP!$B$1:$B$6230,0)),"",INDIRECT("'SorP'!$A$"&amp;MATCH($J869,SorP!$B$1:$B$6230,0))))</f>
        <v/>
      </c>
      <c r="U869" s="238"/>
      <c r="V869" s="270" t="e">
        <f>IF(C869="",NA(),MATCH($B869&amp;$C869,'Smelter Look-up'!$J:$J,0))</f>
        <v>#N/A</v>
      </c>
      <c r="W869" s="271"/>
      <c r="X869" s="271">
        <f t="shared" ca="1" si="127"/>
        <v>0</v>
      </c>
      <c r="Y869" s="271"/>
      <c r="Z869" s="271"/>
      <c r="AB869" s="273" t="str">
        <f t="shared" si="128"/>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6"/>
        <v/>
      </c>
      <c r="T870" s="222" t="str">
        <f ca="1">IF(B870="","",IF(ISERROR(MATCH($J870,SorP!$B$1:$B$6230,0)),"",INDIRECT("'SorP'!$A$"&amp;MATCH($J870,SorP!$B$1:$B$6230,0))))</f>
        <v/>
      </c>
      <c r="U870" s="238"/>
      <c r="V870" s="270" t="e">
        <f>IF(C870="",NA(),MATCH($B870&amp;$C870,'Smelter Look-up'!$J:$J,0))</f>
        <v>#N/A</v>
      </c>
      <c r="W870" s="271"/>
      <c r="X870" s="271">
        <f t="shared" ca="1" si="127"/>
        <v>0</v>
      </c>
      <c r="Y870" s="271"/>
      <c r="Z870" s="271"/>
      <c r="AB870" s="273" t="str">
        <f t="shared" si="128"/>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6"/>
        <v/>
      </c>
      <c r="T871" s="222" t="str">
        <f ca="1">IF(B871="","",IF(ISERROR(MATCH($J871,SorP!$B$1:$B$6230,0)),"",INDIRECT("'SorP'!$A$"&amp;MATCH($J871,SorP!$B$1:$B$6230,0))))</f>
        <v/>
      </c>
      <c r="U871" s="238"/>
      <c r="V871" s="270" t="e">
        <f>IF(C871="",NA(),MATCH($B871&amp;$C871,'Smelter Look-up'!$J:$J,0))</f>
        <v>#N/A</v>
      </c>
      <c r="W871" s="271"/>
      <c r="X871" s="271">
        <f t="shared" ca="1" si="127"/>
        <v>0</v>
      </c>
      <c r="Y871" s="271"/>
      <c r="Z871" s="271"/>
      <c r="AB871" s="273" t="str">
        <f t="shared" si="128"/>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6"/>
        <v/>
      </c>
      <c r="T877" s="222" t="str">
        <f ca="1">IF(B877="","",IF(ISERROR(MATCH($J877,SorP!$B$1:$B$6230,0)),"",INDIRECT("'SorP'!$A$"&amp;MATCH($J877,SorP!$B$1:$B$6230,0))))</f>
        <v/>
      </c>
      <c r="U877" s="238"/>
      <c r="V877" s="270" t="e">
        <f>IF(C877="",NA(),MATCH($B877&amp;$C877,'Smelter Look-up'!$J:$J,0))</f>
        <v>#N/A</v>
      </c>
      <c r="W877" s="271"/>
      <c r="X877" s="271">
        <f t="shared" ca="1" si="127"/>
        <v>0</v>
      </c>
      <c r="Y877" s="271"/>
      <c r="Z877" s="271"/>
      <c r="AB877" s="273" t="str">
        <f t="shared" si="128"/>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9">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30">IF(AND(C889="Smelter not listed",OR(LEN(D889)=0,LEN(E889)=0)),1,0)</f>
        <v>0</v>
      </c>
      <c r="Y889" s="271"/>
      <c r="Z889" s="271"/>
      <c r="AB889" s="273" t="str">
        <f t="shared" ref="AB889" si="131">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32">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3">IF(AND(C890="Smelter not listed",OR(LEN(D890)=0,LEN(E890)=0)),1,0)</f>
        <v>0</v>
      </c>
      <c r="Y890" s="271"/>
      <c r="Z890" s="271"/>
      <c r="AB890" s="273" t="str">
        <f t="shared" ref="AB890:AB921" si="134">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32"/>
        <v/>
      </c>
      <c r="T891" s="222" t="str">
        <f ca="1">IF(B891="","",IF(ISERROR(MATCH($J891,SorP!$B$1:$B$6230,0)),"",INDIRECT("'SorP'!$A$"&amp;MATCH($J891,SorP!$B$1:$B$6230,0))))</f>
        <v/>
      </c>
      <c r="U891" s="238"/>
      <c r="V891" s="270" t="e">
        <f>IF(C891="",NA(),MATCH($B891&amp;$C891,'Smelter Look-up'!$J:$J,0))</f>
        <v>#N/A</v>
      </c>
      <c r="W891" s="271"/>
      <c r="X891" s="271">
        <f t="shared" ca="1" si="133"/>
        <v>0</v>
      </c>
      <c r="Y891" s="271"/>
      <c r="Z891" s="271"/>
      <c r="AB891" s="273" t="str">
        <f t="shared" si="134"/>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32"/>
        <v/>
      </c>
      <c r="T892" s="222" t="str">
        <f ca="1">IF(B892="","",IF(ISERROR(MATCH($J892,SorP!$B$1:$B$6230,0)),"",INDIRECT("'SorP'!$A$"&amp;MATCH($J892,SorP!$B$1:$B$6230,0))))</f>
        <v/>
      </c>
      <c r="U892" s="238"/>
      <c r="V892" s="270" t="e">
        <f>IF(C892="",NA(),MATCH($B892&amp;$C892,'Smelter Look-up'!$J:$J,0))</f>
        <v>#N/A</v>
      </c>
      <c r="W892" s="271"/>
      <c r="X892" s="271">
        <f t="shared" ca="1" si="133"/>
        <v>0</v>
      </c>
      <c r="Y892" s="271"/>
      <c r="Z892" s="271"/>
      <c r="AB892" s="273" t="str">
        <f t="shared" si="134"/>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2"/>
        <v/>
      </c>
      <c r="T893" s="222" t="str">
        <f ca="1">IF(B893="","",IF(ISERROR(MATCH($J893,SorP!$B$1:$B$6230,0)),"",INDIRECT("'SorP'!$A$"&amp;MATCH($J893,SorP!$B$1:$B$6230,0))))</f>
        <v/>
      </c>
      <c r="U893" s="238"/>
      <c r="V893" s="270" t="e">
        <f>IF(C893="",NA(),MATCH($B893&amp;$C893,'Smelter Look-up'!$J:$J,0))</f>
        <v>#N/A</v>
      </c>
      <c r="W893" s="271"/>
      <c r="X893" s="271">
        <f t="shared" ca="1" si="133"/>
        <v>0</v>
      </c>
      <c r="Y893" s="271"/>
      <c r="Z893" s="271"/>
      <c r="AB893" s="273" t="str">
        <f t="shared" si="134"/>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2"/>
        <v/>
      </c>
      <c r="T894" s="222" t="str">
        <f ca="1">IF(B894="","",IF(ISERROR(MATCH($J894,SorP!$B$1:$B$6230,0)),"",INDIRECT("'SorP'!$A$"&amp;MATCH($J894,SorP!$B$1:$B$6230,0))))</f>
        <v/>
      </c>
      <c r="U894" s="238"/>
      <c r="V894" s="270" t="e">
        <f>IF(C894="",NA(),MATCH($B894&amp;$C894,'Smelter Look-up'!$J:$J,0))</f>
        <v>#N/A</v>
      </c>
      <c r="W894" s="271"/>
      <c r="X894" s="271">
        <f t="shared" ca="1" si="133"/>
        <v>0</v>
      </c>
      <c r="Y894" s="271"/>
      <c r="Z894" s="271"/>
      <c r="AB894" s="273" t="str">
        <f t="shared" si="134"/>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5">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6">IF(AND(C922="Smelter not listed",OR(LEN(D922)=0,LEN(E922)=0)),1,0)</f>
        <v>0</v>
      </c>
      <c r="Y922" s="271"/>
      <c r="Z922" s="271"/>
      <c r="AB922" s="273" t="str">
        <f t="shared" ref="AB922:AB952" si="137">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5"/>
        <v/>
      </c>
      <c r="T923" s="222" t="str">
        <f ca="1">IF(B923="","",IF(ISERROR(MATCH($J923,SorP!$B$1:$B$6230,0)),"",INDIRECT("'SorP'!$A$"&amp;MATCH($J923,SorP!$B$1:$B$6230,0))))</f>
        <v/>
      </c>
      <c r="U923" s="238"/>
      <c r="V923" s="270" t="e">
        <f>IF(C923="",NA(),MATCH($B923&amp;$C923,'Smelter Look-up'!$J:$J,0))</f>
        <v>#N/A</v>
      </c>
      <c r="W923" s="271"/>
      <c r="X923" s="271">
        <f t="shared" ca="1" si="136"/>
        <v>0</v>
      </c>
      <c r="Y923" s="271"/>
      <c r="Z923" s="271"/>
      <c r="AB923" s="273" t="str">
        <f t="shared" si="137"/>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5"/>
        <v/>
      </c>
      <c r="T924" s="222" t="str">
        <f ca="1">IF(B924="","",IF(ISERROR(MATCH($J924,SorP!$B$1:$B$6230,0)),"",INDIRECT("'SorP'!$A$"&amp;MATCH($J924,SorP!$B$1:$B$6230,0))))</f>
        <v/>
      </c>
      <c r="U924" s="238"/>
      <c r="V924" s="270" t="e">
        <f>IF(C924="",NA(),MATCH($B924&amp;$C924,'Smelter Look-up'!$J:$J,0))</f>
        <v>#N/A</v>
      </c>
      <c r="W924" s="271"/>
      <c r="X924" s="271">
        <f t="shared" ca="1" si="136"/>
        <v>0</v>
      </c>
      <c r="Y924" s="271"/>
      <c r="Z924" s="271"/>
      <c r="AB924" s="273" t="str">
        <f t="shared" si="137"/>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5"/>
        <v/>
      </c>
      <c r="T925" s="222" t="str">
        <f ca="1">IF(B925="","",IF(ISERROR(MATCH($J925,SorP!$B$1:$B$6230,0)),"",INDIRECT("'SorP'!$A$"&amp;MATCH($J925,SorP!$B$1:$B$6230,0))))</f>
        <v/>
      </c>
      <c r="U925" s="238"/>
      <c r="V925" s="270" t="e">
        <f>IF(C925="",NA(),MATCH($B925&amp;$C925,'Smelter Look-up'!$J:$J,0))</f>
        <v>#N/A</v>
      </c>
      <c r="W925" s="271"/>
      <c r="X925" s="271">
        <f t="shared" ca="1" si="136"/>
        <v>0</v>
      </c>
      <c r="Y925" s="271"/>
      <c r="Z925" s="271"/>
      <c r="AB925" s="273" t="str">
        <f t="shared" si="137"/>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5"/>
        <v/>
      </c>
      <c r="T926" s="222" t="str">
        <f ca="1">IF(B926="","",IF(ISERROR(MATCH($J926,SorP!$B$1:$B$6230,0)),"",INDIRECT("'SorP'!$A$"&amp;MATCH($J926,SorP!$B$1:$B$6230,0))))</f>
        <v/>
      </c>
      <c r="U926" s="238"/>
      <c r="V926" s="270" t="e">
        <f>IF(C926="",NA(),MATCH($B926&amp;$C926,'Smelter Look-up'!$J:$J,0))</f>
        <v>#N/A</v>
      </c>
      <c r="W926" s="271"/>
      <c r="X926" s="271">
        <f t="shared" ca="1" si="136"/>
        <v>0</v>
      </c>
      <c r="Y926" s="271"/>
      <c r="Z926" s="271"/>
      <c r="AB926" s="273" t="str">
        <f t="shared" si="137"/>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5"/>
        <v/>
      </c>
      <c r="T927" s="222" t="str">
        <f ca="1">IF(B927="","",IF(ISERROR(MATCH($J927,SorP!$B$1:$B$6230,0)),"",INDIRECT("'SorP'!$A$"&amp;MATCH($J927,SorP!$B$1:$B$6230,0))))</f>
        <v/>
      </c>
      <c r="U927" s="238"/>
      <c r="V927" s="270" t="e">
        <f>IF(C927="",NA(),MATCH($B927&amp;$C927,'Smelter Look-up'!$J:$J,0))</f>
        <v>#N/A</v>
      </c>
      <c r="W927" s="271"/>
      <c r="X927" s="271">
        <f t="shared" ca="1" si="136"/>
        <v>0</v>
      </c>
      <c r="Y927" s="271"/>
      <c r="Z927" s="271"/>
      <c r="AB927" s="273" t="str">
        <f t="shared" si="137"/>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5"/>
        <v/>
      </c>
      <c r="T928" s="222" t="str">
        <f ca="1">IF(B928="","",IF(ISERROR(MATCH($J928,SorP!$B$1:$B$6230,0)),"",INDIRECT("'SorP'!$A$"&amp;MATCH($J928,SorP!$B$1:$B$6230,0))))</f>
        <v/>
      </c>
      <c r="U928" s="238"/>
      <c r="V928" s="270" t="e">
        <f>IF(C928="",NA(),MATCH($B928&amp;$C928,'Smelter Look-up'!$J:$J,0))</f>
        <v>#N/A</v>
      </c>
      <c r="W928" s="271"/>
      <c r="X928" s="271">
        <f t="shared" ca="1" si="136"/>
        <v>0</v>
      </c>
      <c r="Y928" s="271"/>
      <c r="Z928" s="271"/>
      <c r="AB928" s="273" t="str">
        <f t="shared" si="137"/>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5"/>
        <v/>
      </c>
      <c r="T929" s="222" t="str">
        <f ca="1">IF(B929="","",IF(ISERROR(MATCH($J929,SorP!$B$1:$B$6230,0)),"",INDIRECT("'SorP'!$A$"&amp;MATCH($J929,SorP!$B$1:$B$6230,0))))</f>
        <v/>
      </c>
      <c r="U929" s="238"/>
      <c r="V929" s="270" t="e">
        <f>IF(C929="",NA(),MATCH($B929&amp;$C929,'Smelter Look-up'!$J:$J,0))</f>
        <v>#N/A</v>
      </c>
      <c r="W929" s="271"/>
      <c r="X929" s="271">
        <f t="shared" ca="1" si="136"/>
        <v>0</v>
      </c>
      <c r="Y929" s="271"/>
      <c r="Z929" s="271"/>
      <c r="AB929" s="273" t="str">
        <f t="shared" si="137"/>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5"/>
        <v/>
      </c>
      <c r="T930" s="222" t="str">
        <f ca="1">IF(B930="","",IF(ISERROR(MATCH($J930,SorP!$B$1:$B$6230,0)),"",INDIRECT("'SorP'!$A$"&amp;MATCH($J930,SorP!$B$1:$B$6230,0))))</f>
        <v/>
      </c>
      <c r="U930" s="238"/>
      <c r="V930" s="270" t="e">
        <f>IF(C930="",NA(),MATCH($B930&amp;$C930,'Smelter Look-up'!$J:$J,0))</f>
        <v>#N/A</v>
      </c>
      <c r="W930" s="271"/>
      <c r="X930" s="271">
        <f t="shared" ca="1" si="136"/>
        <v>0</v>
      </c>
      <c r="Y930" s="271"/>
      <c r="Z930" s="271"/>
      <c r="AB930" s="273" t="str">
        <f t="shared" si="137"/>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5"/>
        <v/>
      </c>
      <c r="T931" s="222" t="str">
        <f ca="1">IF(B931="","",IF(ISERROR(MATCH($J931,SorP!$B$1:$B$6230,0)),"",INDIRECT("'SorP'!$A$"&amp;MATCH($J931,SorP!$B$1:$B$6230,0))))</f>
        <v/>
      </c>
      <c r="U931" s="238"/>
      <c r="V931" s="270" t="e">
        <f>IF(C931="",NA(),MATCH($B931&amp;$C931,'Smelter Look-up'!$J:$J,0))</f>
        <v>#N/A</v>
      </c>
      <c r="W931" s="271"/>
      <c r="X931" s="271">
        <f t="shared" ca="1" si="136"/>
        <v>0</v>
      </c>
      <c r="Y931" s="271"/>
      <c r="Z931" s="271"/>
      <c r="AB931" s="273" t="str">
        <f t="shared" si="137"/>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5"/>
        <v/>
      </c>
      <c r="T932" s="222" t="str">
        <f ca="1">IF(B932="","",IF(ISERROR(MATCH($J932,SorP!$B$1:$B$6230,0)),"",INDIRECT("'SorP'!$A$"&amp;MATCH($J932,SorP!$B$1:$B$6230,0))))</f>
        <v/>
      </c>
      <c r="U932" s="238"/>
      <c r="V932" s="270" t="e">
        <f>IF(C932="",NA(),MATCH($B932&amp;$C932,'Smelter Look-up'!$J:$J,0))</f>
        <v>#N/A</v>
      </c>
      <c r="W932" s="271"/>
      <c r="X932" s="271">
        <f t="shared" ca="1" si="136"/>
        <v>0</v>
      </c>
      <c r="Y932" s="271"/>
      <c r="Z932" s="271"/>
      <c r="AB932" s="273" t="str">
        <f t="shared" si="137"/>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5"/>
        <v/>
      </c>
      <c r="T933" s="222" t="str">
        <f ca="1">IF(B933="","",IF(ISERROR(MATCH($J933,SorP!$B$1:$B$6230,0)),"",INDIRECT("'SorP'!$A$"&amp;MATCH($J933,SorP!$B$1:$B$6230,0))))</f>
        <v/>
      </c>
      <c r="U933" s="238"/>
      <c r="V933" s="270" t="e">
        <f>IF(C933="",NA(),MATCH($B933&amp;$C933,'Smelter Look-up'!$J:$J,0))</f>
        <v>#N/A</v>
      </c>
      <c r="W933" s="271"/>
      <c r="X933" s="271">
        <f t="shared" ca="1" si="136"/>
        <v>0</v>
      </c>
      <c r="Y933" s="271"/>
      <c r="Z933" s="271"/>
      <c r="AB933" s="273" t="str">
        <f t="shared" si="137"/>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5"/>
        <v/>
      </c>
      <c r="T934" s="222" t="str">
        <f ca="1">IF(B934="","",IF(ISERROR(MATCH($J934,SorP!$B$1:$B$6230,0)),"",INDIRECT("'SorP'!$A$"&amp;MATCH($J934,SorP!$B$1:$B$6230,0))))</f>
        <v/>
      </c>
      <c r="U934" s="238"/>
      <c r="V934" s="270" t="e">
        <f>IF(C934="",NA(),MATCH($B934&amp;$C934,'Smelter Look-up'!$J:$J,0))</f>
        <v>#N/A</v>
      </c>
      <c r="W934" s="271"/>
      <c r="X934" s="271">
        <f t="shared" ca="1" si="136"/>
        <v>0</v>
      </c>
      <c r="Y934" s="271"/>
      <c r="Z934" s="271"/>
      <c r="AB934" s="273" t="str">
        <f t="shared" si="137"/>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5"/>
        <v/>
      </c>
      <c r="T935" s="222" t="str">
        <f ca="1">IF(B935="","",IF(ISERROR(MATCH($J935,SorP!$B$1:$B$6230,0)),"",INDIRECT("'SorP'!$A$"&amp;MATCH($J935,SorP!$B$1:$B$6230,0))))</f>
        <v/>
      </c>
      <c r="U935" s="238"/>
      <c r="V935" s="270" t="e">
        <f>IF(C935="",NA(),MATCH($B935&amp;$C935,'Smelter Look-up'!$J:$J,0))</f>
        <v>#N/A</v>
      </c>
      <c r="W935" s="271"/>
      <c r="X935" s="271">
        <f t="shared" ca="1" si="136"/>
        <v>0</v>
      </c>
      <c r="Y935" s="271"/>
      <c r="Z935" s="271"/>
      <c r="AB935" s="273" t="str">
        <f t="shared" si="137"/>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5"/>
        <v/>
      </c>
      <c r="T941" s="222" t="str">
        <f ca="1">IF(B941="","",IF(ISERROR(MATCH($J941,SorP!$B$1:$B$6230,0)),"",INDIRECT("'SorP'!$A$"&amp;MATCH($J941,SorP!$B$1:$B$6230,0))))</f>
        <v/>
      </c>
      <c r="U941" s="238"/>
      <c r="V941" s="270" t="e">
        <f>IF(C941="",NA(),MATCH($B941&amp;$C941,'Smelter Look-up'!$J:$J,0))</f>
        <v>#N/A</v>
      </c>
      <c r="W941" s="271"/>
      <c r="X941" s="271">
        <f t="shared" ca="1" si="136"/>
        <v>0</v>
      </c>
      <c r="Y941" s="271"/>
      <c r="Z941" s="271"/>
      <c r="AB941" s="273" t="str">
        <f t="shared" si="137"/>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8">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9">IF(AND(C953="Smelter not listed",OR(LEN(D953)=0,LEN(E953)=0)),1,0)</f>
        <v>0</v>
      </c>
      <c r="Y953" s="271"/>
      <c r="Z953" s="271"/>
      <c r="AB953" s="273" t="str">
        <f t="shared" ref="AB953" si="140">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41">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42">IF(AND(C954="Smelter not listed",OR(LEN(D954)=0,LEN(E954)=0)),1,0)</f>
        <v>0</v>
      </c>
      <c r="Y954" s="271"/>
      <c r="Z954" s="271"/>
      <c r="AB954" s="273" t="str">
        <f t="shared" ref="AB954:AB985" si="143">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41"/>
        <v/>
      </c>
      <c r="T955" s="222" t="str">
        <f ca="1">IF(B955="","",IF(ISERROR(MATCH($J955,SorP!$B$1:$B$6230,0)),"",INDIRECT("'SorP'!$A$"&amp;MATCH($J955,SorP!$B$1:$B$6230,0))))</f>
        <v/>
      </c>
      <c r="U955" s="238"/>
      <c r="V955" s="270" t="e">
        <f>IF(C955="",NA(),MATCH($B955&amp;$C955,'Smelter Look-up'!$J:$J,0))</f>
        <v>#N/A</v>
      </c>
      <c r="W955" s="271"/>
      <c r="X955" s="271">
        <f t="shared" ca="1" si="142"/>
        <v>0</v>
      </c>
      <c r="Y955" s="271"/>
      <c r="Z955" s="271"/>
      <c r="AB955" s="273" t="str">
        <f t="shared" si="143"/>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41"/>
        <v/>
      </c>
      <c r="T956" s="222" t="str">
        <f ca="1">IF(B956="","",IF(ISERROR(MATCH($J956,SorP!$B$1:$B$6230,0)),"",INDIRECT("'SorP'!$A$"&amp;MATCH($J956,SorP!$B$1:$B$6230,0))))</f>
        <v/>
      </c>
      <c r="U956" s="238"/>
      <c r="V956" s="270" t="e">
        <f>IF(C956="",NA(),MATCH($B956&amp;$C956,'Smelter Look-up'!$J:$J,0))</f>
        <v>#N/A</v>
      </c>
      <c r="W956" s="271"/>
      <c r="X956" s="271">
        <f t="shared" ca="1" si="142"/>
        <v>0</v>
      </c>
      <c r="Y956" s="271"/>
      <c r="Z956" s="271"/>
      <c r="AB956" s="273" t="str">
        <f t="shared" si="143"/>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1"/>
        <v/>
      </c>
      <c r="T957" s="222" t="str">
        <f ca="1">IF(B957="","",IF(ISERROR(MATCH($J957,SorP!$B$1:$B$6230,0)),"",INDIRECT("'SorP'!$A$"&amp;MATCH($J957,SorP!$B$1:$B$6230,0))))</f>
        <v/>
      </c>
      <c r="U957" s="238"/>
      <c r="V957" s="270" t="e">
        <f>IF(C957="",NA(),MATCH($B957&amp;$C957,'Smelter Look-up'!$J:$J,0))</f>
        <v>#N/A</v>
      </c>
      <c r="W957" s="271"/>
      <c r="X957" s="271">
        <f t="shared" ca="1" si="142"/>
        <v>0</v>
      </c>
      <c r="Y957" s="271"/>
      <c r="Z957" s="271"/>
      <c r="AB957" s="273" t="str">
        <f t="shared" si="143"/>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1"/>
        <v/>
      </c>
      <c r="T958" s="222" t="str">
        <f ca="1">IF(B958="","",IF(ISERROR(MATCH($J958,SorP!$B$1:$B$6230,0)),"",INDIRECT("'SorP'!$A$"&amp;MATCH($J958,SorP!$B$1:$B$6230,0))))</f>
        <v/>
      </c>
      <c r="U958" s="238"/>
      <c r="V958" s="270" t="e">
        <f>IF(C958="",NA(),MATCH($B958&amp;$C958,'Smelter Look-up'!$J:$J,0))</f>
        <v>#N/A</v>
      </c>
      <c r="W958" s="271"/>
      <c r="X958" s="271">
        <f t="shared" ca="1" si="142"/>
        <v>0</v>
      </c>
      <c r="Y958" s="271"/>
      <c r="Z958" s="271"/>
      <c r="AB958" s="273" t="str">
        <f t="shared" si="143"/>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4">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5">IF(AND(C986="Smelter not listed",OR(LEN(D986)=0,LEN(E986)=0)),1,0)</f>
        <v>0</v>
      </c>
      <c r="Y986" s="271"/>
      <c r="Z986" s="271"/>
      <c r="AB986" s="273" t="str">
        <f t="shared" ref="AB986:AB1016" si="146">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4"/>
        <v/>
      </c>
      <c r="T987" s="222" t="str">
        <f ca="1">IF(B987="","",IF(ISERROR(MATCH($J987,SorP!$B$1:$B$6230,0)),"",INDIRECT("'SorP'!$A$"&amp;MATCH($J987,SorP!$B$1:$B$6230,0))))</f>
        <v/>
      </c>
      <c r="U987" s="238"/>
      <c r="V987" s="270" t="e">
        <f>IF(C987="",NA(),MATCH($B987&amp;$C987,'Smelter Look-up'!$J:$J,0))</f>
        <v>#N/A</v>
      </c>
      <c r="W987" s="271"/>
      <c r="X987" s="271">
        <f t="shared" ca="1" si="145"/>
        <v>0</v>
      </c>
      <c r="Y987" s="271"/>
      <c r="Z987" s="271"/>
      <c r="AB987" s="273" t="str">
        <f t="shared" si="146"/>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4"/>
        <v/>
      </c>
      <c r="T988" s="222" t="str">
        <f ca="1">IF(B988="","",IF(ISERROR(MATCH($J988,SorP!$B$1:$B$6230,0)),"",INDIRECT("'SorP'!$A$"&amp;MATCH($J988,SorP!$B$1:$B$6230,0))))</f>
        <v/>
      </c>
      <c r="U988" s="238"/>
      <c r="V988" s="270" t="e">
        <f>IF(C988="",NA(),MATCH($B988&amp;$C988,'Smelter Look-up'!$J:$J,0))</f>
        <v>#N/A</v>
      </c>
      <c r="W988" s="271"/>
      <c r="X988" s="271">
        <f t="shared" ca="1" si="145"/>
        <v>0</v>
      </c>
      <c r="Y988" s="271"/>
      <c r="Z988" s="271"/>
      <c r="AB988" s="273" t="str">
        <f t="shared" si="146"/>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4"/>
        <v/>
      </c>
      <c r="T989" s="222" t="str">
        <f ca="1">IF(B989="","",IF(ISERROR(MATCH($J989,SorP!$B$1:$B$6230,0)),"",INDIRECT("'SorP'!$A$"&amp;MATCH($J989,SorP!$B$1:$B$6230,0))))</f>
        <v/>
      </c>
      <c r="U989" s="238"/>
      <c r="V989" s="270" t="e">
        <f>IF(C989="",NA(),MATCH($B989&amp;$C989,'Smelter Look-up'!$J:$J,0))</f>
        <v>#N/A</v>
      </c>
      <c r="W989" s="271"/>
      <c r="X989" s="271">
        <f t="shared" ca="1" si="145"/>
        <v>0</v>
      </c>
      <c r="Y989" s="271"/>
      <c r="Z989" s="271"/>
      <c r="AB989" s="273" t="str">
        <f t="shared" si="146"/>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4"/>
        <v/>
      </c>
      <c r="T990" s="222" t="str">
        <f ca="1">IF(B990="","",IF(ISERROR(MATCH($J990,SorP!$B$1:$B$6230,0)),"",INDIRECT("'SorP'!$A$"&amp;MATCH($J990,SorP!$B$1:$B$6230,0))))</f>
        <v/>
      </c>
      <c r="U990" s="238"/>
      <c r="V990" s="270" t="e">
        <f>IF(C990="",NA(),MATCH($B990&amp;$C990,'Smelter Look-up'!$J:$J,0))</f>
        <v>#N/A</v>
      </c>
      <c r="W990" s="271"/>
      <c r="X990" s="271">
        <f t="shared" ca="1" si="145"/>
        <v>0</v>
      </c>
      <c r="Y990" s="271"/>
      <c r="Z990" s="271"/>
      <c r="AB990" s="273" t="str">
        <f t="shared" si="146"/>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4"/>
        <v/>
      </c>
      <c r="T991" s="222" t="str">
        <f ca="1">IF(B991="","",IF(ISERROR(MATCH($J991,SorP!$B$1:$B$6230,0)),"",INDIRECT("'SorP'!$A$"&amp;MATCH($J991,SorP!$B$1:$B$6230,0))))</f>
        <v/>
      </c>
      <c r="U991" s="238"/>
      <c r="V991" s="270" t="e">
        <f>IF(C991="",NA(),MATCH($B991&amp;$C991,'Smelter Look-up'!$J:$J,0))</f>
        <v>#N/A</v>
      </c>
      <c r="W991" s="271"/>
      <c r="X991" s="271">
        <f t="shared" ca="1" si="145"/>
        <v>0</v>
      </c>
      <c r="Y991" s="271"/>
      <c r="Z991" s="271"/>
      <c r="AB991" s="273" t="str">
        <f t="shared" si="146"/>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4"/>
        <v/>
      </c>
      <c r="T992" s="222" t="str">
        <f ca="1">IF(B992="","",IF(ISERROR(MATCH($J992,SorP!$B$1:$B$6230,0)),"",INDIRECT("'SorP'!$A$"&amp;MATCH($J992,SorP!$B$1:$B$6230,0))))</f>
        <v/>
      </c>
      <c r="U992" s="238"/>
      <c r="V992" s="270" t="e">
        <f>IF(C992="",NA(),MATCH($B992&amp;$C992,'Smelter Look-up'!$J:$J,0))</f>
        <v>#N/A</v>
      </c>
      <c r="W992" s="271"/>
      <c r="X992" s="271">
        <f t="shared" ca="1" si="145"/>
        <v>0</v>
      </c>
      <c r="Y992" s="271"/>
      <c r="Z992" s="271"/>
      <c r="AB992" s="273" t="str">
        <f t="shared" si="146"/>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4"/>
        <v/>
      </c>
      <c r="T993" s="222" t="str">
        <f ca="1">IF(B993="","",IF(ISERROR(MATCH($J993,SorP!$B$1:$B$6230,0)),"",INDIRECT("'SorP'!$A$"&amp;MATCH($J993,SorP!$B$1:$B$6230,0))))</f>
        <v/>
      </c>
      <c r="U993" s="238"/>
      <c r="V993" s="270" t="e">
        <f>IF(C993="",NA(),MATCH($B993&amp;$C993,'Smelter Look-up'!$J:$J,0))</f>
        <v>#N/A</v>
      </c>
      <c r="W993" s="271"/>
      <c r="X993" s="271">
        <f t="shared" ca="1" si="145"/>
        <v>0</v>
      </c>
      <c r="Y993" s="271"/>
      <c r="Z993" s="271"/>
      <c r="AB993" s="273" t="str">
        <f t="shared" si="146"/>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4"/>
        <v/>
      </c>
      <c r="T994" s="222" t="str">
        <f ca="1">IF(B994="","",IF(ISERROR(MATCH($J994,SorP!$B$1:$B$6230,0)),"",INDIRECT("'SorP'!$A$"&amp;MATCH($J994,SorP!$B$1:$B$6230,0))))</f>
        <v/>
      </c>
      <c r="U994" s="238"/>
      <c r="V994" s="270" t="e">
        <f>IF(C994="",NA(),MATCH($B994&amp;$C994,'Smelter Look-up'!$J:$J,0))</f>
        <v>#N/A</v>
      </c>
      <c r="W994" s="271"/>
      <c r="X994" s="271">
        <f t="shared" ca="1" si="145"/>
        <v>0</v>
      </c>
      <c r="Y994" s="271"/>
      <c r="Z994" s="271"/>
      <c r="AB994" s="273" t="str">
        <f t="shared" si="146"/>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4"/>
        <v/>
      </c>
      <c r="T995" s="222" t="str">
        <f ca="1">IF(B995="","",IF(ISERROR(MATCH($J995,SorP!$B$1:$B$6230,0)),"",INDIRECT("'SorP'!$A$"&amp;MATCH($J995,SorP!$B$1:$B$6230,0))))</f>
        <v/>
      </c>
      <c r="U995" s="238"/>
      <c r="V995" s="270" t="e">
        <f>IF(C995="",NA(),MATCH($B995&amp;$C995,'Smelter Look-up'!$J:$J,0))</f>
        <v>#N/A</v>
      </c>
      <c r="W995" s="271"/>
      <c r="X995" s="271">
        <f t="shared" ca="1" si="145"/>
        <v>0</v>
      </c>
      <c r="Y995" s="271"/>
      <c r="Z995" s="271"/>
      <c r="AB995" s="273" t="str">
        <f t="shared" si="146"/>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4"/>
        <v/>
      </c>
      <c r="T996" s="222" t="str">
        <f ca="1">IF(B996="","",IF(ISERROR(MATCH($J996,SorP!$B$1:$B$6230,0)),"",INDIRECT("'SorP'!$A$"&amp;MATCH($J996,SorP!$B$1:$B$6230,0))))</f>
        <v/>
      </c>
      <c r="U996" s="238"/>
      <c r="V996" s="270" t="e">
        <f>IF(C996="",NA(),MATCH($B996&amp;$C996,'Smelter Look-up'!$J:$J,0))</f>
        <v>#N/A</v>
      </c>
      <c r="W996" s="271"/>
      <c r="X996" s="271">
        <f t="shared" ca="1" si="145"/>
        <v>0</v>
      </c>
      <c r="Y996" s="271"/>
      <c r="Z996" s="271"/>
      <c r="AB996" s="273" t="str">
        <f t="shared" si="146"/>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4"/>
        <v/>
      </c>
      <c r="T997" s="222" t="str">
        <f ca="1">IF(B997="","",IF(ISERROR(MATCH($J997,SorP!$B$1:$B$6230,0)),"",INDIRECT("'SorP'!$A$"&amp;MATCH($J997,SorP!$B$1:$B$6230,0))))</f>
        <v/>
      </c>
      <c r="U997" s="238"/>
      <c r="V997" s="270" t="e">
        <f>IF(C997="",NA(),MATCH($B997&amp;$C997,'Smelter Look-up'!$J:$J,0))</f>
        <v>#N/A</v>
      </c>
      <c r="W997" s="271"/>
      <c r="X997" s="271">
        <f t="shared" ca="1" si="145"/>
        <v>0</v>
      </c>
      <c r="Y997" s="271"/>
      <c r="Z997" s="271"/>
      <c r="AB997" s="273" t="str">
        <f t="shared" si="146"/>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4"/>
        <v/>
      </c>
      <c r="T998" s="222" t="str">
        <f ca="1">IF(B998="","",IF(ISERROR(MATCH($J998,SorP!$B$1:$B$6230,0)),"",INDIRECT("'SorP'!$A$"&amp;MATCH($J998,SorP!$B$1:$B$6230,0))))</f>
        <v/>
      </c>
      <c r="U998" s="238"/>
      <c r="V998" s="270" t="e">
        <f>IF(C998="",NA(),MATCH($B998&amp;$C998,'Smelter Look-up'!$J:$J,0))</f>
        <v>#N/A</v>
      </c>
      <c r="W998" s="271"/>
      <c r="X998" s="271">
        <f t="shared" ca="1" si="145"/>
        <v>0</v>
      </c>
      <c r="Y998" s="271"/>
      <c r="Z998" s="271"/>
      <c r="AB998" s="273" t="str">
        <f t="shared" si="146"/>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4"/>
        <v/>
      </c>
      <c r="T999" s="222" t="str">
        <f ca="1">IF(B999="","",IF(ISERROR(MATCH($J999,SorP!$B$1:$B$6230,0)),"",INDIRECT("'SorP'!$A$"&amp;MATCH($J999,SorP!$B$1:$B$6230,0))))</f>
        <v/>
      </c>
      <c r="U999" s="238"/>
      <c r="V999" s="270" t="e">
        <f>IF(C999="",NA(),MATCH($B999&amp;$C999,'Smelter Look-up'!$J:$J,0))</f>
        <v>#N/A</v>
      </c>
      <c r="W999" s="271"/>
      <c r="X999" s="271">
        <f t="shared" ca="1" si="145"/>
        <v>0</v>
      </c>
      <c r="Y999" s="271"/>
      <c r="Z999" s="271"/>
      <c r="AB999" s="273" t="str">
        <f t="shared" si="146"/>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4"/>
        <v/>
      </c>
      <c r="T1005" s="222" t="str">
        <f ca="1">IF(B1005="","",IF(ISERROR(MATCH($J1005,SorP!$B$1:$B$6230,0)),"",INDIRECT("'SorP'!$A$"&amp;MATCH($J1005,SorP!$B$1:$B$6230,0))))</f>
        <v/>
      </c>
      <c r="U1005" s="238"/>
      <c r="V1005" s="270" t="e">
        <f>IF(C1005="",NA(),MATCH($B1005&amp;$C1005,'Smelter Look-up'!$J:$J,0))</f>
        <v>#N/A</v>
      </c>
      <c r="W1005" s="271"/>
      <c r="X1005" s="271">
        <f t="shared" ca="1" si="145"/>
        <v>0</v>
      </c>
      <c r="Y1005" s="271"/>
      <c r="Z1005" s="271"/>
      <c r="AB1005" s="273" t="str">
        <f t="shared" si="146"/>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7">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8">IF(AND(C1017="Smelter not listed",OR(LEN(D1017)=0,LEN(E1017)=0)),1,0)</f>
        <v>0</v>
      </c>
      <c r="Y1017" s="271"/>
      <c r="Z1017" s="271"/>
      <c r="AB1017" s="273" t="str">
        <f t="shared" ref="AB1017" si="149">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50">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51">IF(AND(C1018="Smelter not listed",OR(LEN(D1018)=0,LEN(E1018)=0)),1,0)</f>
        <v>0</v>
      </c>
      <c r="Y1018" s="271"/>
      <c r="Z1018" s="271"/>
      <c r="AB1018" s="273" t="str">
        <f t="shared" ref="AB1018:AB1049" si="152">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50"/>
        <v/>
      </c>
      <c r="T1019" s="222" t="str">
        <f ca="1">IF(B1019="","",IF(ISERROR(MATCH($J1019,SorP!$B$1:$B$6230,0)),"",INDIRECT("'SorP'!$A$"&amp;MATCH($J1019,SorP!$B$1:$B$6230,0))))</f>
        <v/>
      </c>
      <c r="U1019" s="238"/>
      <c r="V1019" s="270" t="e">
        <f>IF(C1019="",NA(),MATCH($B1019&amp;$C1019,'Smelter Look-up'!$J:$J,0))</f>
        <v>#N/A</v>
      </c>
      <c r="W1019" s="271"/>
      <c r="X1019" s="271">
        <f t="shared" ca="1" si="151"/>
        <v>0</v>
      </c>
      <c r="Y1019" s="271"/>
      <c r="Z1019" s="271"/>
      <c r="AB1019" s="273" t="str">
        <f t="shared" si="152"/>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50"/>
        <v/>
      </c>
      <c r="T1020" s="222" t="str">
        <f ca="1">IF(B1020="","",IF(ISERROR(MATCH($J1020,SorP!$B$1:$B$6230,0)),"",INDIRECT("'SorP'!$A$"&amp;MATCH($J1020,SorP!$B$1:$B$6230,0))))</f>
        <v/>
      </c>
      <c r="U1020" s="238"/>
      <c r="V1020" s="270" t="e">
        <f>IF(C1020="",NA(),MATCH($B1020&amp;$C1020,'Smelter Look-up'!$J:$J,0))</f>
        <v>#N/A</v>
      </c>
      <c r="W1020" s="271"/>
      <c r="X1020" s="271">
        <f t="shared" ca="1" si="151"/>
        <v>0</v>
      </c>
      <c r="Y1020" s="271"/>
      <c r="Z1020" s="271"/>
      <c r="AB1020" s="273" t="str">
        <f t="shared" si="152"/>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50"/>
        <v/>
      </c>
      <c r="T1021" s="222" t="str">
        <f ca="1">IF(B1021="","",IF(ISERROR(MATCH($J1021,SorP!$B$1:$B$6230,0)),"",INDIRECT("'SorP'!$A$"&amp;MATCH($J1021,SorP!$B$1:$B$6230,0))))</f>
        <v/>
      </c>
      <c r="U1021" s="238"/>
      <c r="V1021" s="270" t="e">
        <f>IF(C1021="",NA(),MATCH($B1021&amp;$C1021,'Smelter Look-up'!$J:$J,0))</f>
        <v>#N/A</v>
      </c>
      <c r="W1021" s="271"/>
      <c r="X1021" s="271">
        <f t="shared" ca="1" si="151"/>
        <v>0</v>
      </c>
      <c r="Y1021" s="271"/>
      <c r="Z1021" s="271"/>
      <c r="AB1021" s="273" t="str">
        <f t="shared" si="152"/>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50"/>
        <v/>
      </c>
      <c r="T1022" s="222" t="str">
        <f ca="1">IF(B1022="","",IF(ISERROR(MATCH($J1022,SorP!$B$1:$B$6230,0)),"",INDIRECT("'SorP'!$A$"&amp;MATCH($J1022,SorP!$B$1:$B$6230,0))))</f>
        <v/>
      </c>
      <c r="U1022" s="238"/>
      <c r="V1022" s="270" t="e">
        <f>IF(C1022="",NA(),MATCH($B1022&amp;$C1022,'Smelter Look-up'!$J:$J,0))</f>
        <v>#N/A</v>
      </c>
      <c r="W1022" s="271"/>
      <c r="X1022" s="271">
        <f t="shared" ca="1" si="151"/>
        <v>0</v>
      </c>
      <c r="Y1022" s="271"/>
      <c r="Z1022" s="271"/>
      <c r="AB1022" s="273" t="str">
        <f t="shared" si="152"/>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3">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4">IF(AND(C1050="Smelter not listed",OR(LEN(D1050)=0,LEN(E1050)=0)),1,0)</f>
        <v>0</v>
      </c>
      <c r="Y1050" s="271"/>
      <c r="Z1050" s="271"/>
      <c r="AB1050" s="273" t="str">
        <f t="shared" ref="AB1050:AB1080" si="155">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3"/>
        <v/>
      </c>
      <c r="T1051" s="222" t="str">
        <f ca="1">IF(B1051="","",IF(ISERROR(MATCH($J1051,SorP!$B$1:$B$6230,0)),"",INDIRECT("'SorP'!$A$"&amp;MATCH($J1051,SorP!$B$1:$B$6230,0))))</f>
        <v/>
      </c>
      <c r="U1051" s="238"/>
      <c r="V1051" s="270" t="e">
        <f>IF(C1051="",NA(),MATCH($B1051&amp;$C1051,'Smelter Look-up'!$J:$J,0))</f>
        <v>#N/A</v>
      </c>
      <c r="W1051" s="271"/>
      <c r="X1051" s="271">
        <f t="shared" ca="1" si="154"/>
        <v>0</v>
      </c>
      <c r="Y1051" s="271"/>
      <c r="Z1051" s="271"/>
      <c r="AB1051" s="273" t="str">
        <f t="shared" si="155"/>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3"/>
        <v/>
      </c>
      <c r="T1052" s="222" t="str">
        <f ca="1">IF(B1052="","",IF(ISERROR(MATCH($J1052,SorP!$B$1:$B$6230,0)),"",INDIRECT("'SorP'!$A$"&amp;MATCH($J1052,SorP!$B$1:$B$6230,0))))</f>
        <v/>
      </c>
      <c r="U1052" s="238"/>
      <c r="V1052" s="270" t="e">
        <f>IF(C1052="",NA(),MATCH($B1052&amp;$C1052,'Smelter Look-up'!$J:$J,0))</f>
        <v>#N/A</v>
      </c>
      <c r="W1052" s="271"/>
      <c r="X1052" s="271">
        <f t="shared" ca="1" si="154"/>
        <v>0</v>
      </c>
      <c r="Y1052" s="271"/>
      <c r="Z1052" s="271"/>
      <c r="AB1052" s="273" t="str">
        <f t="shared" si="155"/>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3"/>
        <v/>
      </c>
      <c r="T1053" s="222" t="str">
        <f ca="1">IF(B1053="","",IF(ISERROR(MATCH($J1053,SorP!$B$1:$B$6230,0)),"",INDIRECT("'SorP'!$A$"&amp;MATCH($J1053,SorP!$B$1:$B$6230,0))))</f>
        <v/>
      </c>
      <c r="U1053" s="238"/>
      <c r="V1053" s="270" t="e">
        <f>IF(C1053="",NA(),MATCH($B1053&amp;$C1053,'Smelter Look-up'!$J:$J,0))</f>
        <v>#N/A</v>
      </c>
      <c r="W1053" s="271"/>
      <c r="X1053" s="271">
        <f t="shared" ca="1" si="154"/>
        <v>0</v>
      </c>
      <c r="Y1053" s="271"/>
      <c r="Z1053" s="271"/>
      <c r="AB1053" s="273" t="str">
        <f t="shared" si="155"/>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3"/>
        <v/>
      </c>
      <c r="T1054" s="222" t="str">
        <f ca="1">IF(B1054="","",IF(ISERROR(MATCH($J1054,SorP!$B$1:$B$6230,0)),"",INDIRECT("'SorP'!$A$"&amp;MATCH($J1054,SorP!$B$1:$B$6230,0))))</f>
        <v/>
      </c>
      <c r="U1054" s="238"/>
      <c r="V1054" s="270" t="e">
        <f>IF(C1054="",NA(),MATCH($B1054&amp;$C1054,'Smelter Look-up'!$J:$J,0))</f>
        <v>#N/A</v>
      </c>
      <c r="W1054" s="271"/>
      <c r="X1054" s="271">
        <f t="shared" ca="1" si="154"/>
        <v>0</v>
      </c>
      <c r="Y1054" s="271"/>
      <c r="Z1054" s="271"/>
      <c r="AB1054" s="273" t="str">
        <f t="shared" si="155"/>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3"/>
        <v/>
      </c>
      <c r="T1055" s="222" t="str">
        <f ca="1">IF(B1055="","",IF(ISERROR(MATCH($J1055,SorP!$B$1:$B$6230,0)),"",INDIRECT("'SorP'!$A$"&amp;MATCH($J1055,SorP!$B$1:$B$6230,0))))</f>
        <v/>
      </c>
      <c r="U1055" s="238"/>
      <c r="V1055" s="270" t="e">
        <f>IF(C1055="",NA(),MATCH($B1055&amp;$C1055,'Smelter Look-up'!$J:$J,0))</f>
        <v>#N/A</v>
      </c>
      <c r="W1055" s="271"/>
      <c r="X1055" s="271">
        <f t="shared" ca="1" si="154"/>
        <v>0</v>
      </c>
      <c r="Y1055" s="271"/>
      <c r="Z1055" s="271"/>
      <c r="AB1055" s="273" t="str">
        <f t="shared" si="155"/>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3"/>
        <v/>
      </c>
      <c r="T1056" s="222" t="str">
        <f ca="1">IF(B1056="","",IF(ISERROR(MATCH($J1056,SorP!$B$1:$B$6230,0)),"",INDIRECT("'SorP'!$A$"&amp;MATCH($J1056,SorP!$B$1:$B$6230,0))))</f>
        <v/>
      </c>
      <c r="U1056" s="238"/>
      <c r="V1056" s="270" t="e">
        <f>IF(C1056="",NA(),MATCH($B1056&amp;$C1056,'Smelter Look-up'!$J:$J,0))</f>
        <v>#N/A</v>
      </c>
      <c r="W1056" s="271"/>
      <c r="X1056" s="271">
        <f t="shared" ca="1" si="154"/>
        <v>0</v>
      </c>
      <c r="Y1056" s="271"/>
      <c r="Z1056" s="271"/>
      <c r="AB1056" s="273" t="str">
        <f t="shared" si="155"/>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3"/>
        <v/>
      </c>
      <c r="T1057" s="222" t="str">
        <f ca="1">IF(B1057="","",IF(ISERROR(MATCH($J1057,SorP!$B$1:$B$6230,0)),"",INDIRECT("'SorP'!$A$"&amp;MATCH($J1057,SorP!$B$1:$B$6230,0))))</f>
        <v/>
      </c>
      <c r="U1057" s="238"/>
      <c r="V1057" s="270" t="e">
        <f>IF(C1057="",NA(),MATCH($B1057&amp;$C1057,'Smelter Look-up'!$J:$J,0))</f>
        <v>#N/A</v>
      </c>
      <c r="W1057" s="271"/>
      <c r="X1057" s="271">
        <f t="shared" ca="1" si="154"/>
        <v>0</v>
      </c>
      <c r="Y1057" s="271"/>
      <c r="Z1057" s="271"/>
      <c r="AB1057" s="273" t="str">
        <f t="shared" si="155"/>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3"/>
        <v/>
      </c>
      <c r="T1058" s="222" t="str">
        <f ca="1">IF(B1058="","",IF(ISERROR(MATCH($J1058,SorP!$B$1:$B$6230,0)),"",INDIRECT("'SorP'!$A$"&amp;MATCH($J1058,SorP!$B$1:$B$6230,0))))</f>
        <v/>
      </c>
      <c r="U1058" s="238"/>
      <c r="V1058" s="270" t="e">
        <f>IF(C1058="",NA(),MATCH($B1058&amp;$C1058,'Smelter Look-up'!$J:$J,0))</f>
        <v>#N/A</v>
      </c>
      <c r="W1058" s="271"/>
      <c r="X1058" s="271">
        <f t="shared" ca="1" si="154"/>
        <v>0</v>
      </c>
      <c r="Y1058" s="271"/>
      <c r="Z1058" s="271"/>
      <c r="AB1058" s="273" t="str">
        <f t="shared" si="155"/>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3"/>
        <v/>
      </c>
      <c r="T1059" s="222" t="str">
        <f ca="1">IF(B1059="","",IF(ISERROR(MATCH($J1059,SorP!$B$1:$B$6230,0)),"",INDIRECT("'SorP'!$A$"&amp;MATCH($J1059,SorP!$B$1:$B$6230,0))))</f>
        <v/>
      </c>
      <c r="U1059" s="238"/>
      <c r="V1059" s="270" t="e">
        <f>IF(C1059="",NA(),MATCH($B1059&amp;$C1059,'Smelter Look-up'!$J:$J,0))</f>
        <v>#N/A</v>
      </c>
      <c r="W1059" s="271"/>
      <c r="X1059" s="271">
        <f t="shared" ca="1" si="154"/>
        <v>0</v>
      </c>
      <c r="Y1059" s="271"/>
      <c r="Z1059" s="271"/>
      <c r="AB1059" s="273" t="str">
        <f t="shared" si="155"/>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3"/>
        <v/>
      </c>
      <c r="T1060" s="222" t="str">
        <f ca="1">IF(B1060="","",IF(ISERROR(MATCH($J1060,SorP!$B$1:$B$6230,0)),"",INDIRECT("'SorP'!$A$"&amp;MATCH($J1060,SorP!$B$1:$B$6230,0))))</f>
        <v/>
      </c>
      <c r="U1060" s="238"/>
      <c r="V1060" s="270" t="e">
        <f>IF(C1060="",NA(),MATCH($B1060&amp;$C1060,'Smelter Look-up'!$J:$J,0))</f>
        <v>#N/A</v>
      </c>
      <c r="W1060" s="271"/>
      <c r="X1060" s="271">
        <f t="shared" ca="1" si="154"/>
        <v>0</v>
      </c>
      <c r="Y1060" s="271"/>
      <c r="Z1060" s="271"/>
      <c r="AB1060" s="273" t="str">
        <f t="shared" si="155"/>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3"/>
        <v/>
      </c>
      <c r="T1061" s="222" t="str">
        <f ca="1">IF(B1061="","",IF(ISERROR(MATCH($J1061,SorP!$B$1:$B$6230,0)),"",INDIRECT("'SorP'!$A$"&amp;MATCH($J1061,SorP!$B$1:$B$6230,0))))</f>
        <v/>
      </c>
      <c r="U1061" s="238"/>
      <c r="V1061" s="270" t="e">
        <f>IF(C1061="",NA(),MATCH($B1061&amp;$C1061,'Smelter Look-up'!$J:$J,0))</f>
        <v>#N/A</v>
      </c>
      <c r="W1061" s="271"/>
      <c r="X1061" s="271">
        <f t="shared" ca="1" si="154"/>
        <v>0</v>
      </c>
      <c r="Y1061" s="271"/>
      <c r="Z1061" s="271"/>
      <c r="AB1061" s="273" t="str">
        <f t="shared" si="155"/>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3"/>
        <v/>
      </c>
      <c r="T1062" s="222" t="str">
        <f ca="1">IF(B1062="","",IF(ISERROR(MATCH($J1062,SorP!$B$1:$B$6230,0)),"",INDIRECT("'SorP'!$A$"&amp;MATCH($J1062,SorP!$B$1:$B$6230,0))))</f>
        <v/>
      </c>
      <c r="U1062" s="238"/>
      <c r="V1062" s="270" t="e">
        <f>IF(C1062="",NA(),MATCH($B1062&amp;$C1062,'Smelter Look-up'!$J:$J,0))</f>
        <v>#N/A</v>
      </c>
      <c r="W1062" s="271"/>
      <c r="X1062" s="271">
        <f t="shared" ca="1" si="154"/>
        <v>0</v>
      </c>
      <c r="Y1062" s="271"/>
      <c r="Z1062" s="271"/>
      <c r="AB1062" s="273" t="str">
        <f t="shared" si="155"/>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3"/>
        <v/>
      </c>
      <c r="T1063" s="222" t="str">
        <f ca="1">IF(B1063="","",IF(ISERROR(MATCH($J1063,SorP!$B$1:$B$6230,0)),"",INDIRECT("'SorP'!$A$"&amp;MATCH($J1063,SorP!$B$1:$B$6230,0))))</f>
        <v/>
      </c>
      <c r="U1063" s="238"/>
      <c r="V1063" s="270" t="e">
        <f>IF(C1063="",NA(),MATCH($B1063&amp;$C1063,'Smelter Look-up'!$J:$J,0))</f>
        <v>#N/A</v>
      </c>
      <c r="W1063" s="271"/>
      <c r="X1063" s="271">
        <f t="shared" ca="1" si="154"/>
        <v>0</v>
      </c>
      <c r="Y1063" s="271"/>
      <c r="Z1063" s="271"/>
      <c r="AB1063" s="273" t="str">
        <f t="shared" si="155"/>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3"/>
        <v/>
      </c>
      <c r="T1069" s="222" t="str">
        <f ca="1">IF(B1069="","",IF(ISERROR(MATCH($J1069,SorP!$B$1:$B$6230,0)),"",INDIRECT("'SorP'!$A$"&amp;MATCH($J1069,SorP!$B$1:$B$6230,0))))</f>
        <v/>
      </c>
      <c r="U1069" s="238"/>
      <c r="V1069" s="270" t="e">
        <f>IF(C1069="",NA(),MATCH($B1069&amp;$C1069,'Smelter Look-up'!$J:$J,0))</f>
        <v>#N/A</v>
      </c>
      <c r="W1069" s="271"/>
      <c r="X1069" s="271">
        <f t="shared" ca="1" si="154"/>
        <v>0</v>
      </c>
      <c r="Y1069" s="271"/>
      <c r="Z1069" s="271"/>
      <c r="AB1069" s="273" t="str">
        <f t="shared" si="155"/>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6">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7">IF(AND(C1081="Smelter not listed",OR(LEN(D1081)=0,LEN(E1081)=0)),1,0)</f>
        <v>0</v>
      </c>
      <c r="Y1081" s="271"/>
      <c r="Z1081" s="271"/>
      <c r="AB1081" s="273" t="str">
        <f t="shared" ref="AB1081" si="158">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9">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60">IF(AND(C1082="Smelter not listed",OR(LEN(D1082)=0,LEN(E1082)=0)),1,0)</f>
        <v>0</v>
      </c>
      <c r="Y1082" s="271"/>
      <c r="Z1082" s="271"/>
      <c r="AB1082" s="273" t="str">
        <f t="shared" ref="AB1082:AB1113" si="161">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9"/>
        <v/>
      </c>
      <c r="T1083" s="222" t="str">
        <f ca="1">IF(B1083="","",IF(ISERROR(MATCH($J1083,SorP!$B$1:$B$6230,0)),"",INDIRECT("'SorP'!$A$"&amp;MATCH($J1083,SorP!$B$1:$B$6230,0))))</f>
        <v/>
      </c>
      <c r="U1083" s="238"/>
      <c r="V1083" s="270" t="e">
        <f>IF(C1083="",NA(),MATCH($B1083&amp;$C1083,'Smelter Look-up'!$J:$J,0))</f>
        <v>#N/A</v>
      </c>
      <c r="W1083" s="271"/>
      <c r="X1083" s="271">
        <f t="shared" ca="1" si="160"/>
        <v>0</v>
      </c>
      <c r="Y1083" s="271"/>
      <c r="Z1083" s="271"/>
      <c r="AB1083" s="273" t="str">
        <f t="shared" si="161"/>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9"/>
        <v/>
      </c>
      <c r="T1084" s="222" t="str">
        <f ca="1">IF(B1084="","",IF(ISERROR(MATCH($J1084,SorP!$B$1:$B$6230,0)),"",INDIRECT("'SorP'!$A$"&amp;MATCH($J1084,SorP!$B$1:$B$6230,0))))</f>
        <v/>
      </c>
      <c r="U1084" s="238"/>
      <c r="V1084" s="270" t="e">
        <f>IF(C1084="",NA(),MATCH($B1084&amp;$C1084,'Smelter Look-up'!$J:$J,0))</f>
        <v>#N/A</v>
      </c>
      <c r="W1084" s="271"/>
      <c r="X1084" s="271">
        <f t="shared" ca="1" si="160"/>
        <v>0</v>
      </c>
      <c r="Y1084" s="271"/>
      <c r="Z1084" s="271"/>
      <c r="AB1084" s="273" t="str">
        <f t="shared" si="161"/>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9"/>
        <v/>
      </c>
      <c r="T1085" s="222" t="str">
        <f ca="1">IF(B1085="","",IF(ISERROR(MATCH($J1085,SorP!$B$1:$B$6230,0)),"",INDIRECT("'SorP'!$A$"&amp;MATCH($J1085,SorP!$B$1:$B$6230,0))))</f>
        <v/>
      </c>
      <c r="U1085" s="238"/>
      <c r="V1085" s="270" t="e">
        <f>IF(C1085="",NA(),MATCH($B1085&amp;$C1085,'Smelter Look-up'!$J:$J,0))</f>
        <v>#N/A</v>
      </c>
      <c r="W1085" s="271"/>
      <c r="X1085" s="271">
        <f t="shared" ca="1" si="160"/>
        <v>0</v>
      </c>
      <c r="Y1085" s="271"/>
      <c r="Z1085" s="271"/>
      <c r="AB1085" s="273" t="str">
        <f t="shared" si="161"/>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9"/>
        <v/>
      </c>
      <c r="T1086" s="222" t="str">
        <f ca="1">IF(B1086="","",IF(ISERROR(MATCH($J1086,SorP!$B$1:$B$6230,0)),"",INDIRECT("'SorP'!$A$"&amp;MATCH($J1086,SorP!$B$1:$B$6230,0))))</f>
        <v/>
      </c>
      <c r="U1086" s="238"/>
      <c r="V1086" s="270" t="e">
        <f>IF(C1086="",NA(),MATCH($B1086&amp;$C1086,'Smelter Look-up'!$J:$J,0))</f>
        <v>#N/A</v>
      </c>
      <c r="W1086" s="271"/>
      <c r="X1086" s="271">
        <f t="shared" ca="1" si="160"/>
        <v>0</v>
      </c>
      <c r="Y1086" s="271"/>
      <c r="Z1086" s="271"/>
      <c r="AB1086" s="273" t="str">
        <f t="shared" si="161"/>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62">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3">IF(AND(C1114="Smelter not listed",OR(LEN(D1114)=0,LEN(E1114)=0)),1,0)</f>
        <v>0</v>
      </c>
      <c r="Y1114" s="271"/>
      <c r="Z1114" s="271"/>
      <c r="AB1114" s="273" t="str">
        <f t="shared" ref="AB1114:AB1144" si="164">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2"/>
        <v/>
      </c>
      <c r="T1115" s="222" t="str">
        <f ca="1">IF(B1115="","",IF(ISERROR(MATCH($J1115,SorP!$B$1:$B$6230,0)),"",INDIRECT("'SorP'!$A$"&amp;MATCH($J1115,SorP!$B$1:$B$6230,0))))</f>
        <v/>
      </c>
      <c r="U1115" s="238"/>
      <c r="V1115" s="270" t="e">
        <f>IF(C1115="",NA(),MATCH($B1115&amp;$C1115,'Smelter Look-up'!$J:$J,0))</f>
        <v>#N/A</v>
      </c>
      <c r="W1115" s="271"/>
      <c r="X1115" s="271">
        <f t="shared" ca="1" si="163"/>
        <v>0</v>
      </c>
      <c r="Y1115" s="271"/>
      <c r="Z1115" s="271"/>
      <c r="AB1115" s="273" t="str">
        <f t="shared" si="16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2"/>
        <v/>
      </c>
      <c r="T1116" s="222" t="str">
        <f ca="1">IF(B1116="","",IF(ISERROR(MATCH($J1116,SorP!$B$1:$B$6230,0)),"",INDIRECT("'SorP'!$A$"&amp;MATCH($J1116,SorP!$B$1:$B$6230,0))))</f>
        <v/>
      </c>
      <c r="U1116" s="238"/>
      <c r="V1116" s="270" t="e">
        <f>IF(C1116="",NA(),MATCH($B1116&amp;$C1116,'Smelter Look-up'!$J:$J,0))</f>
        <v>#N/A</v>
      </c>
      <c r="W1116" s="271"/>
      <c r="X1116" s="271">
        <f t="shared" ca="1" si="163"/>
        <v>0</v>
      </c>
      <c r="Y1116" s="271"/>
      <c r="Z1116" s="271"/>
      <c r="AB1116" s="273" t="str">
        <f t="shared" si="164"/>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2"/>
        <v/>
      </c>
      <c r="T1117" s="222" t="str">
        <f ca="1">IF(B1117="","",IF(ISERROR(MATCH($J1117,SorP!$B$1:$B$6230,0)),"",INDIRECT("'SorP'!$A$"&amp;MATCH($J1117,SorP!$B$1:$B$6230,0))))</f>
        <v/>
      </c>
      <c r="U1117" s="238"/>
      <c r="V1117" s="270" t="e">
        <f>IF(C1117="",NA(),MATCH($B1117&amp;$C1117,'Smelter Look-up'!$J:$J,0))</f>
        <v>#N/A</v>
      </c>
      <c r="W1117" s="271"/>
      <c r="X1117" s="271">
        <f t="shared" ca="1" si="163"/>
        <v>0</v>
      </c>
      <c r="Y1117" s="271"/>
      <c r="Z1117" s="271"/>
      <c r="AB1117" s="273" t="str">
        <f t="shared" si="164"/>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2"/>
        <v/>
      </c>
      <c r="T1118" s="222" t="str">
        <f ca="1">IF(B1118="","",IF(ISERROR(MATCH($J1118,SorP!$B$1:$B$6230,0)),"",INDIRECT("'SorP'!$A$"&amp;MATCH($J1118,SorP!$B$1:$B$6230,0))))</f>
        <v/>
      </c>
      <c r="U1118" s="238"/>
      <c r="V1118" s="270" t="e">
        <f>IF(C1118="",NA(),MATCH($B1118&amp;$C1118,'Smelter Look-up'!$J:$J,0))</f>
        <v>#N/A</v>
      </c>
      <c r="W1118" s="271"/>
      <c r="X1118" s="271">
        <f t="shared" ca="1" si="163"/>
        <v>0</v>
      </c>
      <c r="Y1118" s="271"/>
      <c r="Z1118" s="271"/>
      <c r="AB1118" s="273" t="str">
        <f t="shared" si="164"/>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2"/>
        <v/>
      </c>
      <c r="T1119" s="222" t="str">
        <f ca="1">IF(B1119="","",IF(ISERROR(MATCH($J1119,SorP!$B$1:$B$6230,0)),"",INDIRECT("'SorP'!$A$"&amp;MATCH($J1119,SorP!$B$1:$B$6230,0))))</f>
        <v/>
      </c>
      <c r="U1119" s="238"/>
      <c r="V1119" s="270" t="e">
        <f>IF(C1119="",NA(),MATCH($B1119&amp;$C1119,'Smelter Look-up'!$J:$J,0))</f>
        <v>#N/A</v>
      </c>
      <c r="W1119" s="271"/>
      <c r="X1119" s="271">
        <f t="shared" ca="1" si="163"/>
        <v>0</v>
      </c>
      <c r="Y1119" s="271"/>
      <c r="Z1119" s="271"/>
      <c r="AB1119" s="273" t="str">
        <f t="shared" si="164"/>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2"/>
        <v/>
      </c>
      <c r="T1120" s="222" t="str">
        <f ca="1">IF(B1120="","",IF(ISERROR(MATCH($J1120,SorP!$B$1:$B$6230,0)),"",INDIRECT("'SorP'!$A$"&amp;MATCH($J1120,SorP!$B$1:$B$6230,0))))</f>
        <v/>
      </c>
      <c r="U1120" s="238"/>
      <c r="V1120" s="270" t="e">
        <f>IF(C1120="",NA(),MATCH($B1120&amp;$C1120,'Smelter Look-up'!$J:$J,0))</f>
        <v>#N/A</v>
      </c>
      <c r="W1120" s="271"/>
      <c r="X1120" s="271">
        <f t="shared" ca="1" si="163"/>
        <v>0</v>
      </c>
      <c r="Y1120" s="271"/>
      <c r="Z1120" s="271"/>
      <c r="AB1120" s="273" t="str">
        <f t="shared" si="164"/>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2"/>
        <v/>
      </c>
      <c r="T1121" s="222" t="str">
        <f ca="1">IF(B1121="","",IF(ISERROR(MATCH($J1121,SorP!$B$1:$B$6230,0)),"",INDIRECT("'SorP'!$A$"&amp;MATCH($J1121,SorP!$B$1:$B$6230,0))))</f>
        <v/>
      </c>
      <c r="U1121" s="238"/>
      <c r="V1121" s="270" t="e">
        <f>IF(C1121="",NA(),MATCH($B1121&amp;$C1121,'Smelter Look-up'!$J:$J,0))</f>
        <v>#N/A</v>
      </c>
      <c r="W1121" s="271"/>
      <c r="X1121" s="271">
        <f t="shared" ca="1" si="163"/>
        <v>0</v>
      </c>
      <c r="Y1121" s="271"/>
      <c r="Z1121" s="271"/>
      <c r="AB1121" s="273" t="str">
        <f t="shared" si="164"/>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2"/>
        <v/>
      </c>
      <c r="T1122" s="222" t="str">
        <f ca="1">IF(B1122="","",IF(ISERROR(MATCH($J1122,SorP!$B$1:$B$6230,0)),"",INDIRECT("'SorP'!$A$"&amp;MATCH($J1122,SorP!$B$1:$B$6230,0))))</f>
        <v/>
      </c>
      <c r="U1122" s="238"/>
      <c r="V1122" s="270" t="e">
        <f>IF(C1122="",NA(),MATCH($B1122&amp;$C1122,'Smelter Look-up'!$J:$J,0))</f>
        <v>#N/A</v>
      </c>
      <c r="W1122" s="271"/>
      <c r="X1122" s="271">
        <f t="shared" ca="1" si="163"/>
        <v>0</v>
      </c>
      <c r="Y1122" s="271"/>
      <c r="Z1122" s="271"/>
      <c r="AB1122" s="273" t="str">
        <f t="shared" si="164"/>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2"/>
        <v/>
      </c>
      <c r="T1123" s="222" t="str">
        <f ca="1">IF(B1123="","",IF(ISERROR(MATCH($J1123,SorP!$B$1:$B$6230,0)),"",INDIRECT("'SorP'!$A$"&amp;MATCH($J1123,SorP!$B$1:$B$6230,0))))</f>
        <v/>
      </c>
      <c r="U1123" s="238"/>
      <c r="V1123" s="270" t="e">
        <f>IF(C1123="",NA(),MATCH($B1123&amp;$C1123,'Smelter Look-up'!$J:$J,0))</f>
        <v>#N/A</v>
      </c>
      <c r="W1123" s="271"/>
      <c r="X1123" s="271">
        <f t="shared" ca="1" si="163"/>
        <v>0</v>
      </c>
      <c r="Y1123" s="271"/>
      <c r="Z1123" s="271"/>
      <c r="AB1123" s="273" t="str">
        <f t="shared" si="164"/>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2"/>
        <v/>
      </c>
      <c r="T1124" s="222" t="str">
        <f ca="1">IF(B1124="","",IF(ISERROR(MATCH($J1124,SorP!$B$1:$B$6230,0)),"",INDIRECT("'SorP'!$A$"&amp;MATCH($J1124,SorP!$B$1:$B$6230,0))))</f>
        <v/>
      </c>
      <c r="U1124" s="238"/>
      <c r="V1124" s="270" t="e">
        <f>IF(C1124="",NA(),MATCH($B1124&amp;$C1124,'Smelter Look-up'!$J:$J,0))</f>
        <v>#N/A</v>
      </c>
      <c r="W1124" s="271"/>
      <c r="X1124" s="271">
        <f t="shared" ca="1" si="163"/>
        <v>0</v>
      </c>
      <c r="Y1124" s="271"/>
      <c r="Z1124" s="271"/>
      <c r="AB1124" s="273" t="str">
        <f t="shared" si="164"/>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2"/>
        <v/>
      </c>
      <c r="T1125" s="222" t="str">
        <f ca="1">IF(B1125="","",IF(ISERROR(MATCH($J1125,SorP!$B$1:$B$6230,0)),"",INDIRECT("'SorP'!$A$"&amp;MATCH($J1125,SorP!$B$1:$B$6230,0))))</f>
        <v/>
      </c>
      <c r="U1125" s="238"/>
      <c r="V1125" s="270" t="e">
        <f>IF(C1125="",NA(),MATCH($B1125&amp;$C1125,'Smelter Look-up'!$J:$J,0))</f>
        <v>#N/A</v>
      </c>
      <c r="W1125" s="271"/>
      <c r="X1125" s="271">
        <f t="shared" ca="1" si="163"/>
        <v>0</v>
      </c>
      <c r="Y1125" s="271"/>
      <c r="Z1125" s="271"/>
      <c r="AB1125" s="273" t="str">
        <f t="shared" si="164"/>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2"/>
        <v/>
      </c>
      <c r="T1126" s="222" t="str">
        <f ca="1">IF(B1126="","",IF(ISERROR(MATCH($J1126,SorP!$B$1:$B$6230,0)),"",INDIRECT("'SorP'!$A$"&amp;MATCH($J1126,SorP!$B$1:$B$6230,0))))</f>
        <v/>
      </c>
      <c r="U1126" s="238"/>
      <c r="V1126" s="270" t="e">
        <f>IF(C1126="",NA(),MATCH($B1126&amp;$C1126,'Smelter Look-up'!$J:$J,0))</f>
        <v>#N/A</v>
      </c>
      <c r="W1126" s="271"/>
      <c r="X1126" s="271">
        <f t="shared" ca="1" si="163"/>
        <v>0</v>
      </c>
      <c r="Y1126" s="271"/>
      <c r="Z1126" s="271"/>
      <c r="AB1126" s="273" t="str">
        <f t="shared" si="164"/>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2"/>
        <v/>
      </c>
      <c r="T1127" s="222" t="str">
        <f ca="1">IF(B1127="","",IF(ISERROR(MATCH($J1127,SorP!$B$1:$B$6230,0)),"",INDIRECT("'SorP'!$A$"&amp;MATCH($J1127,SorP!$B$1:$B$6230,0))))</f>
        <v/>
      </c>
      <c r="U1127" s="238"/>
      <c r="V1127" s="270" t="e">
        <f>IF(C1127="",NA(),MATCH($B1127&amp;$C1127,'Smelter Look-up'!$J:$J,0))</f>
        <v>#N/A</v>
      </c>
      <c r="W1127" s="271"/>
      <c r="X1127" s="271">
        <f t="shared" ca="1" si="163"/>
        <v>0</v>
      </c>
      <c r="Y1127" s="271"/>
      <c r="Z1127" s="271"/>
      <c r="AB1127" s="273" t="str">
        <f t="shared" si="164"/>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2"/>
        <v/>
      </c>
      <c r="T1133" s="222" t="str">
        <f ca="1">IF(B1133="","",IF(ISERROR(MATCH($J1133,SorP!$B$1:$B$6230,0)),"",INDIRECT("'SorP'!$A$"&amp;MATCH($J1133,SorP!$B$1:$B$6230,0))))</f>
        <v/>
      </c>
      <c r="U1133" s="238"/>
      <c r="V1133" s="270" t="e">
        <f>IF(C1133="",NA(),MATCH($B1133&amp;$C1133,'Smelter Look-up'!$J:$J,0))</f>
        <v>#N/A</v>
      </c>
      <c r="W1133" s="271"/>
      <c r="X1133" s="271">
        <f t="shared" ca="1" si="163"/>
        <v>0</v>
      </c>
      <c r="Y1133" s="271"/>
      <c r="Z1133" s="271"/>
      <c r="AB1133" s="273" t="str">
        <f t="shared" si="164"/>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5">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6">IF(AND(C1145="Smelter not listed",OR(LEN(D1145)=0,LEN(E1145)=0)),1,0)</f>
        <v>0</v>
      </c>
      <c r="Y1145" s="271"/>
      <c r="Z1145" s="271"/>
      <c r="AB1145" s="273" t="str">
        <f t="shared" ref="AB1145" si="167">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8">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9">IF(AND(C1146="Smelter not listed",OR(LEN(D1146)=0,LEN(E1146)=0)),1,0)</f>
        <v>0</v>
      </c>
      <c r="Y1146" s="271"/>
      <c r="Z1146" s="271"/>
      <c r="AB1146" s="273" t="str">
        <f t="shared" ref="AB1146:AB1177" si="170">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8"/>
        <v/>
      </c>
      <c r="T1147" s="222" t="str">
        <f ca="1">IF(B1147="","",IF(ISERROR(MATCH($J1147,SorP!$B$1:$B$6230,0)),"",INDIRECT("'SorP'!$A$"&amp;MATCH($J1147,SorP!$B$1:$B$6230,0))))</f>
        <v/>
      </c>
      <c r="U1147" s="238"/>
      <c r="V1147" s="270" t="e">
        <f>IF(C1147="",NA(),MATCH($B1147&amp;$C1147,'Smelter Look-up'!$J:$J,0))</f>
        <v>#N/A</v>
      </c>
      <c r="W1147" s="271"/>
      <c r="X1147" s="271">
        <f t="shared" ca="1" si="169"/>
        <v>0</v>
      </c>
      <c r="Y1147" s="271"/>
      <c r="Z1147" s="271"/>
      <c r="AB1147" s="273" t="str">
        <f t="shared" si="170"/>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8"/>
        <v/>
      </c>
      <c r="T1148" s="222" t="str">
        <f ca="1">IF(B1148="","",IF(ISERROR(MATCH($J1148,SorP!$B$1:$B$6230,0)),"",INDIRECT("'SorP'!$A$"&amp;MATCH($J1148,SorP!$B$1:$B$6230,0))))</f>
        <v/>
      </c>
      <c r="U1148" s="238"/>
      <c r="V1148" s="270" t="e">
        <f>IF(C1148="",NA(),MATCH($B1148&amp;$C1148,'Smelter Look-up'!$J:$J,0))</f>
        <v>#N/A</v>
      </c>
      <c r="W1148" s="271"/>
      <c r="X1148" s="271">
        <f t="shared" ca="1" si="169"/>
        <v>0</v>
      </c>
      <c r="Y1148" s="271"/>
      <c r="Z1148" s="271"/>
      <c r="AB1148" s="273" t="str">
        <f t="shared" si="170"/>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8"/>
        <v/>
      </c>
      <c r="T1149" s="222" t="str">
        <f ca="1">IF(B1149="","",IF(ISERROR(MATCH($J1149,SorP!$B$1:$B$6230,0)),"",INDIRECT("'SorP'!$A$"&amp;MATCH($J1149,SorP!$B$1:$B$6230,0))))</f>
        <v/>
      </c>
      <c r="U1149" s="238"/>
      <c r="V1149" s="270" t="e">
        <f>IF(C1149="",NA(),MATCH($B1149&amp;$C1149,'Smelter Look-up'!$J:$J,0))</f>
        <v>#N/A</v>
      </c>
      <c r="W1149" s="271"/>
      <c r="X1149" s="271">
        <f t="shared" ca="1" si="169"/>
        <v>0</v>
      </c>
      <c r="Y1149" s="271"/>
      <c r="Z1149" s="271"/>
      <c r="AB1149" s="273" t="str">
        <f t="shared" si="17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8"/>
        <v/>
      </c>
      <c r="T1150" s="222" t="str">
        <f ca="1">IF(B1150="","",IF(ISERROR(MATCH($J1150,SorP!$B$1:$B$6230,0)),"",INDIRECT("'SorP'!$A$"&amp;MATCH($J1150,SorP!$B$1:$B$6230,0))))</f>
        <v/>
      </c>
      <c r="U1150" s="238"/>
      <c r="V1150" s="270" t="e">
        <f>IF(C1150="",NA(),MATCH($B1150&amp;$C1150,'Smelter Look-up'!$J:$J,0))</f>
        <v>#N/A</v>
      </c>
      <c r="W1150" s="271"/>
      <c r="X1150" s="271">
        <f t="shared" ca="1" si="169"/>
        <v>0</v>
      </c>
      <c r="Y1150" s="271"/>
      <c r="Z1150" s="271"/>
      <c r="AB1150" s="273" t="str">
        <f t="shared" si="17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71">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72">IF(AND(C1178="Smelter not listed",OR(LEN(D1178)=0,LEN(E1178)=0)),1,0)</f>
        <v>0</v>
      </c>
      <c r="Y1178" s="271"/>
      <c r="Z1178" s="271"/>
      <c r="AB1178" s="273" t="str">
        <f t="shared" ref="AB1178:AB1208" si="173">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1"/>
        <v/>
      </c>
      <c r="T1179" s="222" t="str">
        <f ca="1">IF(B1179="","",IF(ISERROR(MATCH($J1179,SorP!$B$1:$B$6230,0)),"",INDIRECT("'SorP'!$A$"&amp;MATCH($J1179,SorP!$B$1:$B$6230,0))))</f>
        <v/>
      </c>
      <c r="U1179" s="238"/>
      <c r="V1179" s="270" t="e">
        <f>IF(C1179="",NA(),MATCH($B1179&amp;$C1179,'Smelter Look-up'!$J:$J,0))</f>
        <v>#N/A</v>
      </c>
      <c r="W1179" s="271"/>
      <c r="X1179" s="271">
        <f t="shared" ca="1" si="172"/>
        <v>0</v>
      </c>
      <c r="Y1179" s="271"/>
      <c r="Z1179" s="271"/>
      <c r="AB1179" s="273" t="str">
        <f t="shared" si="173"/>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1"/>
        <v/>
      </c>
      <c r="T1180" s="222" t="str">
        <f ca="1">IF(B1180="","",IF(ISERROR(MATCH($J1180,SorP!$B$1:$B$6230,0)),"",INDIRECT("'SorP'!$A$"&amp;MATCH($J1180,SorP!$B$1:$B$6230,0))))</f>
        <v/>
      </c>
      <c r="U1180" s="238"/>
      <c r="V1180" s="270" t="e">
        <f>IF(C1180="",NA(),MATCH($B1180&amp;$C1180,'Smelter Look-up'!$J:$J,0))</f>
        <v>#N/A</v>
      </c>
      <c r="W1180" s="271"/>
      <c r="X1180" s="271">
        <f t="shared" ca="1" si="172"/>
        <v>0</v>
      </c>
      <c r="Y1180" s="271"/>
      <c r="Z1180" s="271"/>
      <c r="AB1180" s="273" t="str">
        <f t="shared" si="173"/>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1"/>
        <v/>
      </c>
      <c r="T1181" s="222" t="str">
        <f ca="1">IF(B1181="","",IF(ISERROR(MATCH($J1181,SorP!$B$1:$B$6230,0)),"",INDIRECT("'SorP'!$A$"&amp;MATCH($J1181,SorP!$B$1:$B$6230,0))))</f>
        <v/>
      </c>
      <c r="U1181" s="238"/>
      <c r="V1181" s="270" t="e">
        <f>IF(C1181="",NA(),MATCH($B1181&amp;$C1181,'Smelter Look-up'!$J:$J,0))</f>
        <v>#N/A</v>
      </c>
      <c r="W1181" s="271"/>
      <c r="X1181" s="271">
        <f t="shared" ca="1" si="172"/>
        <v>0</v>
      </c>
      <c r="Y1181" s="271"/>
      <c r="Z1181" s="271"/>
      <c r="AB1181" s="273" t="str">
        <f t="shared" si="17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1"/>
        <v/>
      </c>
      <c r="T1182" s="222" t="str">
        <f ca="1">IF(B1182="","",IF(ISERROR(MATCH($J1182,SorP!$B$1:$B$6230,0)),"",INDIRECT("'SorP'!$A$"&amp;MATCH($J1182,SorP!$B$1:$B$6230,0))))</f>
        <v/>
      </c>
      <c r="U1182" s="238"/>
      <c r="V1182" s="270" t="e">
        <f>IF(C1182="",NA(),MATCH($B1182&amp;$C1182,'Smelter Look-up'!$J:$J,0))</f>
        <v>#N/A</v>
      </c>
      <c r="W1182" s="271"/>
      <c r="X1182" s="271">
        <f t="shared" ca="1" si="172"/>
        <v>0</v>
      </c>
      <c r="Y1182" s="271"/>
      <c r="Z1182" s="271"/>
      <c r="AB1182" s="273" t="str">
        <f t="shared" si="17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1"/>
        <v/>
      </c>
      <c r="T1183" s="222" t="str">
        <f ca="1">IF(B1183="","",IF(ISERROR(MATCH($J1183,SorP!$B$1:$B$6230,0)),"",INDIRECT("'SorP'!$A$"&amp;MATCH($J1183,SorP!$B$1:$B$6230,0))))</f>
        <v/>
      </c>
      <c r="U1183" s="238"/>
      <c r="V1183" s="270" t="e">
        <f>IF(C1183="",NA(),MATCH($B1183&amp;$C1183,'Smelter Look-up'!$J:$J,0))</f>
        <v>#N/A</v>
      </c>
      <c r="W1183" s="271"/>
      <c r="X1183" s="271">
        <f t="shared" ca="1" si="172"/>
        <v>0</v>
      </c>
      <c r="Y1183" s="271"/>
      <c r="Z1183" s="271"/>
      <c r="AB1183" s="273" t="str">
        <f t="shared" si="17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1"/>
        <v/>
      </c>
      <c r="T1184" s="222" t="str">
        <f ca="1">IF(B1184="","",IF(ISERROR(MATCH($J1184,SorP!$B$1:$B$6230,0)),"",INDIRECT("'SorP'!$A$"&amp;MATCH($J1184,SorP!$B$1:$B$6230,0))))</f>
        <v/>
      </c>
      <c r="U1184" s="238"/>
      <c r="V1184" s="270" t="e">
        <f>IF(C1184="",NA(),MATCH($B1184&amp;$C1184,'Smelter Look-up'!$J:$J,0))</f>
        <v>#N/A</v>
      </c>
      <c r="W1184" s="271"/>
      <c r="X1184" s="271">
        <f t="shared" ca="1" si="172"/>
        <v>0</v>
      </c>
      <c r="Y1184" s="271"/>
      <c r="Z1184" s="271"/>
      <c r="AB1184" s="273" t="str">
        <f t="shared" si="17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1"/>
        <v/>
      </c>
      <c r="T1185" s="222" t="str">
        <f ca="1">IF(B1185="","",IF(ISERROR(MATCH($J1185,SorP!$B$1:$B$6230,0)),"",INDIRECT("'SorP'!$A$"&amp;MATCH($J1185,SorP!$B$1:$B$6230,0))))</f>
        <v/>
      </c>
      <c r="U1185" s="238"/>
      <c r="V1185" s="270" t="e">
        <f>IF(C1185="",NA(),MATCH($B1185&amp;$C1185,'Smelter Look-up'!$J:$J,0))</f>
        <v>#N/A</v>
      </c>
      <c r="W1185" s="271"/>
      <c r="X1185" s="271">
        <f t="shared" ca="1" si="172"/>
        <v>0</v>
      </c>
      <c r="Y1185" s="271"/>
      <c r="Z1185" s="271"/>
      <c r="AB1185" s="273" t="str">
        <f t="shared" si="17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1"/>
        <v/>
      </c>
      <c r="T1186" s="222" t="str">
        <f ca="1">IF(B1186="","",IF(ISERROR(MATCH($J1186,SorP!$B$1:$B$6230,0)),"",INDIRECT("'SorP'!$A$"&amp;MATCH($J1186,SorP!$B$1:$B$6230,0))))</f>
        <v/>
      </c>
      <c r="U1186" s="238"/>
      <c r="V1186" s="270" t="e">
        <f>IF(C1186="",NA(),MATCH($B1186&amp;$C1186,'Smelter Look-up'!$J:$J,0))</f>
        <v>#N/A</v>
      </c>
      <c r="W1186" s="271"/>
      <c r="X1186" s="271">
        <f t="shared" ca="1" si="172"/>
        <v>0</v>
      </c>
      <c r="Y1186" s="271"/>
      <c r="Z1186" s="271"/>
      <c r="AB1186" s="273" t="str">
        <f t="shared" si="17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1"/>
        <v/>
      </c>
      <c r="T1187" s="222" t="str">
        <f ca="1">IF(B1187="","",IF(ISERROR(MATCH($J1187,SorP!$B$1:$B$6230,0)),"",INDIRECT("'SorP'!$A$"&amp;MATCH($J1187,SorP!$B$1:$B$6230,0))))</f>
        <v/>
      </c>
      <c r="U1187" s="238"/>
      <c r="V1187" s="270" t="e">
        <f>IF(C1187="",NA(),MATCH($B1187&amp;$C1187,'Smelter Look-up'!$J:$J,0))</f>
        <v>#N/A</v>
      </c>
      <c r="W1187" s="271"/>
      <c r="X1187" s="271">
        <f t="shared" ca="1" si="172"/>
        <v>0</v>
      </c>
      <c r="Y1187" s="271"/>
      <c r="Z1187" s="271"/>
      <c r="AB1187" s="273" t="str">
        <f t="shared" si="17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1"/>
        <v/>
      </c>
      <c r="T1188" s="222" t="str">
        <f ca="1">IF(B1188="","",IF(ISERROR(MATCH($J1188,SorP!$B$1:$B$6230,0)),"",INDIRECT("'SorP'!$A$"&amp;MATCH($J1188,SorP!$B$1:$B$6230,0))))</f>
        <v/>
      </c>
      <c r="U1188" s="238"/>
      <c r="V1188" s="270" t="e">
        <f>IF(C1188="",NA(),MATCH($B1188&amp;$C1188,'Smelter Look-up'!$J:$J,0))</f>
        <v>#N/A</v>
      </c>
      <c r="W1188" s="271"/>
      <c r="X1188" s="271">
        <f t="shared" ca="1" si="172"/>
        <v>0</v>
      </c>
      <c r="Y1188" s="271"/>
      <c r="Z1188" s="271"/>
      <c r="AB1188" s="273" t="str">
        <f t="shared" si="17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1"/>
        <v/>
      </c>
      <c r="T1189" s="222" t="str">
        <f ca="1">IF(B1189="","",IF(ISERROR(MATCH($J1189,SorP!$B$1:$B$6230,0)),"",INDIRECT("'SorP'!$A$"&amp;MATCH($J1189,SorP!$B$1:$B$6230,0))))</f>
        <v/>
      </c>
      <c r="U1189" s="238"/>
      <c r="V1189" s="270" t="e">
        <f>IF(C1189="",NA(),MATCH($B1189&amp;$C1189,'Smelter Look-up'!$J:$J,0))</f>
        <v>#N/A</v>
      </c>
      <c r="W1189" s="271"/>
      <c r="X1189" s="271">
        <f t="shared" ca="1" si="172"/>
        <v>0</v>
      </c>
      <c r="Y1189" s="271"/>
      <c r="Z1189" s="271"/>
      <c r="AB1189" s="273" t="str">
        <f t="shared" si="17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1"/>
        <v/>
      </c>
      <c r="T1190" s="222" t="str">
        <f ca="1">IF(B1190="","",IF(ISERROR(MATCH($J1190,SorP!$B$1:$B$6230,0)),"",INDIRECT("'SorP'!$A$"&amp;MATCH($J1190,SorP!$B$1:$B$6230,0))))</f>
        <v/>
      </c>
      <c r="U1190" s="238"/>
      <c r="V1190" s="270" t="e">
        <f>IF(C1190="",NA(),MATCH($B1190&amp;$C1190,'Smelter Look-up'!$J:$J,0))</f>
        <v>#N/A</v>
      </c>
      <c r="W1190" s="271"/>
      <c r="X1190" s="271">
        <f t="shared" ca="1" si="172"/>
        <v>0</v>
      </c>
      <c r="Y1190" s="271"/>
      <c r="Z1190" s="271"/>
      <c r="AB1190" s="273" t="str">
        <f t="shared" si="17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1"/>
        <v/>
      </c>
      <c r="T1191" s="222" t="str">
        <f ca="1">IF(B1191="","",IF(ISERROR(MATCH($J1191,SorP!$B$1:$B$6230,0)),"",INDIRECT("'SorP'!$A$"&amp;MATCH($J1191,SorP!$B$1:$B$6230,0))))</f>
        <v/>
      </c>
      <c r="U1191" s="238"/>
      <c r="V1191" s="270" t="e">
        <f>IF(C1191="",NA(),MATCH($B1191&amp;$C1191,'Smelter Look-up'!$J:$J,0))</f>
        <v>#N/A</v>
      </c>
      <c r="W1191" s="271"/>
      <c r="X1191" s="271">
        <f t="shared" ca="1" si="172"/>
        <v>0</v>
      </c>
      <c r="Y1191" s="271"/>
      <c r="Z1191" s="271"/>
      <c r="AB1191" s="273" t="str">
        <f t="shared" si="17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1"/>
        <v/>
      </c>
      <c r="T1197" s="222" t="str">
        <f ca="1">IF(B1197="","",IF(ISERROR(MATCH($J1197,SorP!$B$1:$B$6230,0)),"",INDIRECT("'SorP'!$A$"&amp;MATCH($J1197,SorP!$B$1:$B$6230,0))))</f>
        <v/>
      </c>
      <c r="U1197" s="238"/>
      <c r="V1197" s="270" t="e">
        <f>IF(C1197="",NA(),MATCH($B1197&amp;$C1197,'Smelter Look-up'!$J:$J,0))</f>
        <v>#N/A</v>
      </c>
      <c r="W1197" s="271"/>
      <c r="X1197" s="271">
        <f t="shared" ca="1" si="172"/>
        <v>0</v>
      </c>
      <c r="Y1197" s="271"/>
      <c r="Z1197" s="271"/>
      <c r="AB1197" s="273" t="str">
        <f t="shared" si="17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4">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5">IF(AND(C1209="Smelter not listed",OR(LEN(D1209)=0,LEN(E1209)=0)),1,0)</f>
        <v>0</v>
      </c>
      <c r="Y1209" s="271"/>
      <c r="Z1209" s="271"/>
      <c r="AB1209" s="273" t="str">
        <f t="shared" ref="AB1209" si="176">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7">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8">IF(AND(C1210="Smelter not listed",OR(LEN(D1210)=0,LEN(E1210)=0)),1,0)</f>
        <v>0</v>
      </c>
      <c r="Y1210" s="271"/>
      <c r="Z1210" s="271"/>
      <c r="AB1210" s="273" t="str">
        <f t="shared" ref="AB1210:AB1241" si="179">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7"/>
        <v/>
      </c>
      <c r="T1211" s="222" t="str">
        <f ca="1">IF(B1211="","",IF(ISERROR(MATCH($J1211,SorP!$B$1:$B$6230,0)),"",INDIRECT("'SorP'!$A$"&amp;MATCH($J1211,SorP!$B$1:$B$6230,0))))</f>
        <v/>
      </c>
      <c r="U1211" s="238"/>
      <c r="V1211" s="270" t="e">
        <f>IF(C1211="",NA(),MATCH($B1211&amp;$C1211,'Smelter Look-up'!$J:$J,0))</f>
        <v>#N/A</v>
      </c>
      <c r="W1211" s="271"/>
      <c r="X1211" s="271">
        <f t="shared" ca="1" si="178"/>
        <v>0</v>
      </c>
      <c r="Y1211" s="271"/>
      <c r="Z1211" s="271"/>
      <c r="AB1211" s="273" t="str">
        <f t="shared" si="179"/>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7"/>
        <v/>
      </c>
      <c r="T1212" s="222" t="str">
        <f ca="1">IF(B1212="","",IF(ISERROR(MATCH($J1212,SorP!$B$1:$B$6230,0)),"",INDIRECT("'SorP'!$A$"&amp;MATCH($J1212,SorP!$B$1:$B$6230,0))))</f>
        <v/>
      </c>
      <c r="U1212" s="238"/>
      <c r="V1212" s="270" t="e">
        <f>IF(C1212="",NA(),MATCH($B1212&amp;$C1212,'Smelter Look-up'!$J:$J,0))</f>
        <v>#N/A</v>
      </c>
      <c r="W1212" s="271"/>
      <c r="X1212" s="271">
        <f t="shared" ca="1" si="178"/>
        <v>0</v>
      </c>
      <c r="Y1212" s="271"/>
      <c r="Z1212" s="271"/>
      <c r="AB1212" s="273" t="str">
        <f t="shared" si="179"/>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7"/>
        <v/>
      </c>
      <c r="T1213" s="222" t="str">
        <f ca="1">IF(B1213="","",IF(ISERROR(MATCH($J1213,SorP!$B$1:$B$6230,0)),"",INDIRECT("'SorP'!$A$"&amp;MATCH($J1213,SorP!$B$1:$B$6230,0))))</f>
        <v/>
      </c>
      <c r="U1213" s="238"/>
      <c r="V1213" s="270" t="e">
        <f>IF(C1213="",NA(),MATCH($B1213&amp;$C1213,'Smelter Look-up'!$J:$J,0))</f>
        <v>#N/A</v>
      </c>
      <c r="W1213" s="271"/>
      <c r="X1213" s="271">
        <f t="shared" ca="1" si="178"/>
        <v>0</v>
      </c>
      <c r="Y1213" s="271"/>
      <c r="Z1213" s="271"/>
      <c r="AB1213" s="273" t="str">
        <f t="shared" si="179"/>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7"/>
        <v/>
      </c>
      <c r="T1214" s="222" t="str">
        <f ca="1">IF(B1214="","",IF(ISERROR(MATCH($J1214,SorP!$B$1:$B$6230,0)),"",INDIRECT("'SorP'!$A$"&amp;MATCH($J1214,SorP!$B$1:$B$6230,0))))</f>
        <v/>
      </c>
      <c r="U1214" s="238"/>
      <c r="V1214" s="270" t="e">
        <f>IF(C1214="",NA(),MATCH($B1214&amp;$C1214,'Smelter Look-up'!$J:$J,0))</f>
        <v>#N/A</v>
      </c>
      <c r="W1214" s="271"/>
      <c r="X1214" s="271">
        <f t="shared" ca="1" si="178"/>
        <v>0</v>
      </c>
      <c r="Y1214" s="271"/>
      <c r="Z1214" s="271"/>
      <c r="AB1214" s="273" t="str">
        <f t="shared" si="179"/>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80">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81">IF(AND(C1242="Smelter not listed",OR(LEN(D1242)=0,LEN(E1242)=0)),1,0)</f>
        <v>0</v>
      </c>
      <c r="Y1242" s="271"/>
      <c r="Z1242" s="271"/>
      <c r="AB1242" s="273" t="str">
        <f t="shared" ref="AB1242:AB1272" si="182">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0"/>
        <v/>
      </c>
      <c r="T1243" s="222" t="str">
        <f ca="1">IF(B1243="","",IF(ISERROR(MATCH($J1243,SorP!$B$1:$B$6230,0)),"",INDIRECT("'SorP'!$A$"&amp;MATCH($J1243,SorP!$B$1:$B$6230,0))))</f>
        <v/>
      </c>
      <c r="U1243" s="238"/>
      <c r="V1243" s="270" t="e">
        <f>IF(C1243="",NA(),MATCH($B1243&amp;$C1243,'Smelter Look-up'!$J:$J,0))</f>
        <v>#N/A</v>
      </c>
      <c r="W1243" s="271"/>
      <c r="X1243" s="271">
        <f t="shared" ca="1" si="181"/>
        <v>0</v>
      </c>
      <c r="Y1243" s="271"/>
      <c r="Z1243" s="271"/>
      <c r="AB1243" s="273" t="str">
        <f t="shared" si="182"/>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0"/>
        <v/>
      </c>
      <c r="T1244" s="222" t="str">
        <f ca="1">IF(B1244="","",IF(ISERROR(MATCH($J1244,SorP!$B$1:$B$6230,0)),"",INDIRECT("'SorP'!$A$"&amp;MATCH($J1244,SorP!$B$1:$B$6230,0))))</f>
        <v/>
      </c>
      <c r="U1244" s="238"/>
      <c r="V1244" s="270" t="e">
        <f>IF(C1244="",NA(),MATCH($B1244&amp;$C1244,'Smelter Look-up'!$J:$J,0))</f>
        <v>#N/A</v>
      </c>
      <c r="W1244" s="271"/>
      <c r="X1244" s="271">
        <f t="shared" ca="1" si="181"/>
        <v>0</v>
      </c>
      <c r="Y1244" s="271"/>
      <c r="Z1244" s="271"/>
      <c r="AB1244" s="273" t="str">
        <f t="shared" si="182"/>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0"/>
        <v/>
      </c>
      <c r="T1245" s="222" t="str">
        <f ca="1">IF(B1245="","",IF(ISERROR(MATCH($J1245,SorP!$B$1:$B$6230,0)),"",INDIRECT("'SorP'!$A$"&amp;MATCH($J1245,SorP!$B$1:$B$6230,0))))</f>
        <v/>
      </c>
      <c r="U1245" s="238"/>
      <c r="V1245" s="270" t="e">
        <f>IF(C1245="",NA(),MATCH($B1245&amp;$C1245,'Smelter Look-up'!$J:$J,0))</f>
        <v>#N/A</v>
      </c>
      <c r="W1245" s="271"/>
      <c r="X1245" s="271">
        <f t="shared" ca="1" si="181"/>
        <v>0</v>
      </c>
      <c r="Y1245" s="271"/>
      <c r="Z1245" s="271"/>
      <c r="AB1245" s="273" t="str">
        <f t="shared" si="182"/>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0"/>
        <v/>
      </c>
      <c r="T1246" s="222" t="str">
        <f ca="1">IF(B1246="","",IF(ISERROR(MATCH($J1246,SorP!$B$1:$B$6230,0)),"",INDIRECT("'SorP'!$A$"&amp;MATCH($J1246,SorP!$B$1:$B$6230,0))))</f>
        <v/>
      </c>
      <c r="U1246" s="238"/>
      <c r="V1246" s="270" t="e">
        <f>IF(C1246="",NA(),MATCH($B1246&amp;$C1246,'Smelter Look-up'!$J:$J,0))</f>
        <v>#N/A</v>
      </c>
      <c r="W1246" s="271"/>
      <c r="X1246" s="271">
        <f t="shared" ca="1" si="181"/>
        <v>0</v>
      </c>
      <c r="Y1246" s="271"/>
      <c r="Z1246" s="271"/>
      <c r="AB1246" s="273" t="str">
        <f t="shared" si="182"/>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0"/>
        <v/>
      </c>
      <c r="T1247" s="222" t="str">
        <f ca="1">IF(B1247="","",IF(ISERROR(MATCH($J1247,SorP!$B$1:$B$6230,0)),"",INDIRECT("'SorP'!$A$"&amp;MATCH($J1247,SorP!$B$1:$B$6230,0))))</f>
        <v/>
      </c>
      <c r="U1247" s="238"/>
      <c r="V1247" s="270" t="e">
        <f>IF(C1247="",NA(),MATCH($B1247&amp;$C1247,'Smelter Look-up'!$J:$J,0))</f>
        <v>#N/A</v>
      </c>
      <c r="W1247" s="271"/>
      <c r="X1247" s="271">
        <f t="shared" ca="1" si="181"/>
        <v>0</v>
      </c>
      <c r="Y1247" s="271"/>
      <c r="Z1247" s="271"/>
      <c r="AB1247" s="273" t="str">
        <f t="shared" si="182"/>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0"/>
        <v/>
      </c>
      <c r="T1248" s="222" t="str">
        <f ca="1">IF(B1248="","",IF(ISERROR(MATCH($J1248,SorP!$B$1:$B$6230,0)),"",INDIRECT("'SorP'!$A$"&amp;MATCH($J1248,SorP!$B$1:$B$6230,0))))</f>
        <v/>
      </c>
      <c r="U1248" s="238"/>
      <c r="V1248" s="270" t="e">
        <f>IF(C1248="",NA(),MATCH($B1248&amp;$C1248,'Smelter Look-up'!$J:$J,0))</f>
        <v>#N/A</v>
      </c>
      <c r="W1248" s="271"/>
      <c r="X1248" s="271">
        <f t="shared" ca="1" si="181"/>
        <v>0</v>
      </c>
      <c r="Y1248" s="271"/>
      <c r="Z1248" s="271"/>
      <c r="AB1248" s="273" t="str">
        <f t="shared" si="182"/>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0"/>
        <v/>
      </c>
      <c r="T1249" s="222" t="str">
        <f ca="1">IF(B1249="","",IF(ISERROR(MATCH($J1249,SorP!$B$1:$B$6230,0)),"",INDIRECT("'SorP'!$A$"&amp;MATCH($J1249,SorP!$B$1:$B$6230,0))))</f>
        <v/>
      </c>
      <c r="U1249" s="238"/>
      <c r="V1249" s="270" t="e">
        <f>IF(C1249="",NA(),MATCH($B1249&amp;$C1249,'Smelter Look-up'!$J:$J,0))</f>
        <v>#N/A</v>
      </c>
      <c r="W1249" s="271"/>
      <c r="X1249" s="271">
        <f t="shared" ca="1" si="181"/>
        <v>0</v>
      </c>
      <c r="Y1249" s="271"/>
      <c r="Z1249" s="271"/>
      <c r="AB1249" s="273" t="str">
        <f t="shared" si="182"/>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0"/>
        <v/>
      </c>
      <c r="T1250" s="222" t="str">
        <f ca="1">IF(B1250="","",IF(ISERROR(MATCH($J1250,SorP!$B$1:$B$6230,0)),"",INDIRECT("'SorP'!$A$"&amp;MATCH($J1250,SorP!$B$1:$B$6230,0))))</f>
        <v/>
      </c>
      <c r="U1250" s="238"/>
      <c r="V1250" s="270" t="e">
        <f>IF(C1250="",NA(),MATCH($B1250&amp;$C1250,'Smelter Look-up'!$J:$J,0))</f>
        <v>#N/A</v>
      </c>
      <c r="W1250" s="271"/>
      <c r="X1250" s="271">
        <f t="shared" ca="1" si="181"/>
        <v>0</v>
      </c>
      <c r="Y1250" s="271"/>
      <c r="Z1250" s="271"/>
      <c r="AB1250" s="273" t="str">
        <f t="shared" si="182"/>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0"/>
        <v/>
      </c>
      <c r="T1251" s="222" t="str">
        <f ca="1">IF(B1251="","",IF(ISERROR(MATCH($J1251,SorP!$B$1:$B$6230,0)),"",INDIRECT("'SorP'!$A$"&amp;MATCH($J1251,SorP!$B$1:$B$6230,0))))</f>
        <v/>
      </c>
      <c r="U1251" s="238"/>
      <c r="V1251" s="270" t="e">
        <f>IF(C1251="",NA(),MATCH($B1251&amp;$C1251,'Smelter Look-up'!$J:$J,0))</f>
        <v>#N/A</v>
      </c>
      <c r="W1251" s="271"/>
      <c r="X1251" s="271">
        <f t="shared" ca="1" si="181"/>
        <v>0</v>
      </c>
      <c r="Y1251" s="271"/>
      <c r="Z1251" s="271"/>
      <c r="AB1251" s="273" t="str">
        <f t="shared" si="182"/>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0"/>
        <v/>
      </c>
      <c r="T1252" s="222" t="str">
        <f ca="1">IF(B1252="","",IF(ISERROR(MATCH($J1252,SorP!$B$1:$B$6230,0)),"",INDIRECT("'SorP'!$A$"&amp;MATCH($J1252,SorP!$B$1:$B$6230,0))))</f>
        <v/>
      </c>
      <c r="U1252" s="238"/>
      <c r="V1252" s="270" t="e">
        <f>IF(C1252="",NA(),MATCH($B1252&amp;$C1252,'Smelter Look-up'!$J:$J,0))</f>
        <v>#N/A</v>
      </c>
      <c r="W1252" s="271"/>
      <c r="X1252" s="271">
        <f t="shared" ca="1" si="181"/>
        <v>0</v>
      </c>
      <c r="Y1252" s="271"/>
      <c r="Z1252" s="271"/>
      <c r="AB1252" s="273" t="str">
        <f t="shared" si="182"/>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0"/>
        <v/>
      </c>
      <c r="T1253" s="222" t="str">
        <f ca="1">IF(B1253="","",IF(ISERROR(MATCH($J1253,SorP!$B$1:$B$6230,0)),"",INDIRECT("'SorP'!$A$"&amp;MATCH($J1253,SorP!$B$1:$B$6230,0))))</f>
        <v/>
      </c>
      <c r="U1253" s="238"/>
      <c r="V1253" s="270" t="e">
        <f>IF(C1253="",NA(),MATCH($B1253&amp;$C1253,'Smelter Look-up'!$J:$J,0))</f>
        <v>#N/A</v>
      </c>
      <c r="W1253" s="271"/>
      <c r="X1253" s="271">
        <f t="shared" ca="1" si="181"/>
        <v>0</v>
      </c>
      <c r="Y1253" s="271"/>
      <c r="Z1253" s="271"/>
      <c r="AB1253" s="273" t="str">
        <f t="shared" si="182"/>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0"/>
        <v/>
      </c>
      <c r="T1254" s="222" t="str">
        <f ca="1">IF(B1254="","",IF(ISERROR(MATCH($J1254,SorP!$B$1:$B$6230,0)),"",INDIRECT("'SorP'!$A$"&amp;MATCH($J1254,SorP!$B$1:$B$6230,0))))</f>
        <v/>
      </c>
      <c r="U1254" s="238"/>
      <c r="V1254" s="270" t="e">
        <f>IF(C1254="",NA(),MATCH($B1254&amp;$C1254,'Smelter Look-up'!$J:$J,0))</f>
        <v>#N/A</v>
      </c>
      <c r="W1254" s="271"/>
      <c r="X1254" s="271">
        <f t="shared" ca="1" si="181"/>
        <v>0</v>
      </c>
      <c r="Y1254" s="271"/>
      <c r="Z1254" s="271"/>
      <c r="AB1254" s="273" t="str">
        <f t="shared" si="182"/>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0"/>
        <v/>
      </c>
      <c r="T1255" s="222" t="str">
        <f ca="1">IF(B1255="","",IF(ISERROR(MATCH($J1255,SorP!$B$1:$B$6230,0)),"",INDIRECT("'SorP'!$A$"&amp;MATCH($J1255,SorP!$B$1:$B$6230,0))))</f>
        <v/>
      </c>
      <c r="U1255" s="238"/>
      <c r="V1255" s="270" t="e">
        <f>IF(C1255="",NA(),MATCH($B1255&amp;$C1255,'Smelter Look-up'!$J:$J,0))</f>
        <v>#N/A</v>
      </c>
      <c r="W1255" s="271"/>
      <c r="X1255" s="271">
        <f t="shared" ca="1" si="181"/>
        <v>0</v>
      </c>
      <c r="Y1255" s="271"/>
      <c r="Z1255" s="271"/>
      <c r="AB1255" s="273" t="str">
        <f t="shared" si="182"/>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0"/>
        <v/>
      </c>
      <c r="T1261" s="222" t="str">
        <f ca="1">IF(B1261="","",IF(ISERROR(MATCH($J1261,SorP!$B$1:$B$6230,0)),"",INDIRECT("'SorP'!$A$"&amp;MATCH($J1261,SorP!$B$1:$B$6230,0))))</f>
        <v/>
      </c>
      <c r="U1261" s="238"/>
      <c r="V1261" s="270" t="e">
        <f>IF(C1261="",NA(),MATCH($B1261&amp;$C1261,'Smelter Look-up'!$J:$J,0))</f>
        <v>#N/A</v>
      </c>
      <c r="W1261" s="271"/>
      <c r="X1261" s="271">
        <f t="shared" ca="1" si="181"/>
        <v>0</v>
      </c>
      <c r="Y1261" s="271"/>
      <c r="Z1261" s="271"/>
      <c r="AB1261" s="273" t="str">
        <f t="shared" si="182"/>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3">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4">IF(AND(C1273="Smelter not listed",OR(LEN(D1273)=0,LEN(E1273)=0)),1,0)</f>
        <v>0</v>
      </c>
      <c r="Y1273" s="271"/>
      <c r="Z1273" s="271"/>
      <c r="AB1273" s="273" t="str">
        <f t="shared" ref="AB1273" si="185">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6">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7">IF(AND(C1274="Smelter not listed",OR(LEN(D1274)=0,LEN(E1274)=0)),1,0)</f>
        <v>0</v>
      </c>
      <c r="Y1274" s="271"/>
      <c r="Z1274" s="271"/>
      <c r="AB1274" s="273" t="str">
        <f t="shared" ref="AB1274:AB1305" si="188">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6"/>
        <v/>
      </c>
      <c r="T1275" s="222" t="str">
        <f ca="1">IF(B1275="","",IF(ISERROR(MATCH($J1275,SorP!$B$1:$B$6230,0)),"",INDIRECT("'SorP'!$A$"&amp;MATCH($J1275,SorP!$B$1:$B$6230,0))))</f>
        <v/>
      </c>
      <c r="U1275" s="238"/>
      <c r="V1275" s="270" t="e">
        <f>IF(C1275="",NA(),MATCH($B1275&amp;$C1275,'Smelter Look-up'!$J:$J,0))</f>
        <v>#N/A</v>
      </c>
      <c r="W1275" s="271"/>
      <c r="X1275" s="271">
        <f t="shared" ca="1" si="187"/>
        <v>0</v>
      </c>
      <c r="Y1275" s="271"/>
      <c r="Z1275" s="271"/>
      <c r="AB1275" s="273" t="str">
        <f t="shared" si="188"/>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6"/>
        <v/>
      </c>
      <c r="T1276" s="222" t="str">
        <f ca="1">IF(B1276="","",IF(ISERROR(MATCH($J1276,SorP!$B$1:$B$6230,0)),"",INDIRECT("'SorP'!$A$"&amp;MATCH($J1276,SorP!$B$1:$B$6230,0))))</f>
        <v/>
      </c>
      <c r="U1276" s="238"/>
      <c r="V1276" s="270" t="e">
        <f>IF(C1276="",NA(),MATCH($B1276&amp;$C1276,'Smelter Look-up'!$J:$J,0))</f>
        <v>#N/A</v>
      </c>
      <c r="W1276" s="271"/>
      <c r="X1276" s="271">
        <f t="shared" ca="1" si="187"/>
        <v>0</v>
      </c>
      <c r="Y1276" s="271"/>
      <c r="Z1276" s="271"/>
      <c r="AB1276" s="273" t="str">
        <f t="shared" si="188"/>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6"/>
        <v/>
      </c>
      <c r="T1277" s="222" t="str">
        <f ca="1">IF(B1277="","",IF(ISERROR(MATCH($J1277,SorP!$B$1:$B$6230,0)),"",INDIRECT("'SorP'!$A$"&amp;MATCH($J1277,SorP!$B$1:$B$6230,0))))</f>
        <v/>
      </c>
      <c r="U1277" s="238"/>
      <c r="V1277" s="270" t="e">
        <f>IF(C1277="",NA(),MATCH($B1277&amp;$C1277,'Smelter Look-up'!$J:$J,0))</f>
        <v>#N/A</v>
      </c>
      <c r="W1277" s="271"/>
      <c r="X1277" s="271">
        <f t="shared" ca="1" si="187"/>
        <v>0</v>
      </c>
      <c r="Y1277" s="271"/>
      <c r="Z1277" s="271"/>
      <c r="AB1277" s="273" t="str">
        <f t="shared" si="188"/>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6"/>
        <v/>
      </c>
      <c r="T1278" s="222" t="str">
        <f ca="1">IF(B1278="","",IF(ISERROR(MATCH($J1278,SorP!$B$1:$B$6230,0)),"",INDIRECT("'SorP'!$A$"&amp;MATCH($J1278,SorP!$B$1:$B$6230,0))))</f>
        <v/>
      </c>
      <c r="U1278" s="238"/>
      <c r="V1278" s="270" t="e">
        <f>IF(C1278="",NA(),MATCH($B1278&amp;$C1278,'Smelter Look-up'!$J:$J,0))</f>
        <v>#N/A</v>
      </c>
      <c r="W1278" s="271"/>
      <c r="X1278" s="271">
        <f t="shared" ca="1" si="187"/>
        <v>0</v>
      </c>
      <c r="Y1278" s="271"/>
      <c r="Z1278" s="271"/>
      <c r="AB1278" s="273" t="str">
        <f t="shared" si="188"/>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9">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90">IF(AND(C1306="Smelter not listed",OR(LEN(D1306)=0,LEN(E1306)=0)),1,0)</f>
        <v>0</v>
      </c>
      <c r="Y1306" s="271"/>
      <c r="Z1306" s="271"/>
      <c r="AB1306" s="273" t="str">
        <f t="shared" ref="AB1306:AB1336" si="191">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9"/>
        <v/>
      </c>
      <c r="T1307" s="222" t="str">
        <f ca="1">IF(B1307="","",IF(ISERROR(MATCH($J1307,SorP!$B$1:$B$6230,0)),"",INDIRECT("'SorP'!$A$"&amp;MATCH($J1307,SorP!$B$1:$B$6230,0))))</f>
        <v/>
      </c>
      <c r="U1307" s="238"/>
      <c r="V1307" s="270" t="e">
        <f>IF(C1307="",NA(),MATCH($B1307&amp;$C1307,'Smelter Look-up'!$J:$J,0))</f>
        <v>#N/A</v>
      </c>
      <c r="W1307" s="271"/>
      <c r="X1307" s="271">
        <f t="shared" ca="1" si="190"/>
        <v>0</v>
      </c>
      <c r="Y1307" s="271"/>
      <c r="Z1307" s="271"/>
      <c r="AB1307" s="273" t="str">
        <f t="shared" si="19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9"/>
        <v/>
      </c>
      <c r="T1308" s="222" t="str">
        <f ca="1">IF(B1308="","",IF(ISERROR(MATCH($J1308,SorP!$B$1:$B$6230,0)),"",INDIRECT("'SorP'!$A$"&amp;MATCH($J1308,SorP!$B$1:$B$6230,0))))</f>
        <v/>
      </c>
      <c r="U1308" s="238"/>
      <c r="V1308" s="270" t="e">
        <f>IF(C1308="",NA(),MATCH($B1308&amp;$C1308,'Smelter Look-up'!$J:$J,0))</f>
        <v>#N/A</v>
      </c>
      <c r="W1308" s="271"/>
      <c r="X1308" s="271">
        <f t="shared" ca="1" si="190"/>
        <v>0</v>
      </c>
      <c r="Y1308" s="271"/>
      <c r="Z1308" s="271"/>
      <c r="AB1308" s="273" t="str">
        <f t="shared" si="191"/>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9"/>
        <v/>
      </c>
      <c r="T1309" s="222" t="str">
        <f ca="1">IF(B1309="","",IF(ISERROR(MATCH($J1309,SorP!$B$1:$B$6230,0)),"",INDIRECT("'SorP'!$A$"&amp;MATCH($J1309,SorP!$B$1:$B$6230,0))))</f>
        <v/>
      </c>
      <c r="U1309" s="238"/>
      <c r="V1309" s="270" t="e">
        <f>IF(C1309="",NA(),MATCH($B1309&amp;$C1309,'Smelter Look-up'!$J:$J,0))</f>
        <v>#N/A</v>
      </c>
      <c r="W1309" s="271"/>
      <c r="X1309" s="271">
        <f t="shared" ca="1" si="190"/>
        <v>0</v>
      </c>
      <c r="Y1309" s="271"/>
      <c r="Z1309" s="271"/>
      <c r="AB1309" s="273" t="str">
        <f t="shared" si="191"/>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9"/>
        <v/>
      </c>
      <c r="T1310" s="222" t="str">
        <f ca="1">IF(B1310="","",IF(ISERROR(MATCH($J1310,SorP!$B$1:$B$6230,0)),"",INDIRECT("'SorP'!$A$"&amp;MATCH($J1310,SorP!$B$1:$B$6230,0))))</f>
        <v/>
      </c>
      <c r="U1310" s="238"/>
      <c r="V1310" s="270" t="e">
        <f>IF(C1310="",NA(),MATCH($B1310&amp;$C1310,'Smelter Look-up'!$J:$J,0))</f>
        <v>#N/A</v>
      </c>
      <c r="W1310" s="271"/>
      <c r="X1310" s="271">
        <f t="shared" ca="1" si="190"/>
        <v>0</v>
      </c>
      <c r="Y1310" s="271"/>
      <c r="Z1310" s="271"/>
      <c r="AB1310" s="273" t="str">
        <f t="shared" si="191"/>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9"/>
        <v/>
      </c>
      <c r="T1311" s="222" t="str">
        <f ca="1">IF(B1311="","",IF(ISERROR(MATCH($J1311,SorP!$B$1:$B$6230,0)),"",INDIRECT("'SorP'!$A$"&amp;MATCH($J1311,SorP!$B$1:$B$6230,0))))</f>
        <v/>
      </c>
      <c r="U1311" s="238"/>
      <c r="V1311" s="270" t="e">
        <f>IF(C1311="",NA(),MATCH($B1311&amp;$C1311,'Smelter Look-up'!$J:$J,0))</f>
        <v>#N/A</v>
      </c>
      <c r="W1311" s="271"/>
      <c r="X1311" s="271">
        <f t="shared" ca="1" si="190"/>
        <v>0</v>
      </c>
      <c r="Y1311" s="271"/>
      <c r="Z1311" s="271"/>
      <c r="AB1311" s="273" t="str">
        <f t="shared" si="191"/>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9"/>
        <v/>
      </c>
      <c r="T1312" s="222" t="str">
        <f ca="1">IF(B1312="","",IF(ISERROR(MATCH($J1312,SorP!$B$1:$B$6230,0)),"",INDIRECT("'SorP'!$A$"&amp;MATCH($J1312,SorP!$B$1:$B$6230,0))))</f>
        <v/>
      </c>
      <c r="U1312" s="238"/>
      <c r="V1312" s="270" t="e">
        <f>IF(C1312="",NA(),MATCH($B1312&amp;$C1312,'Smelter Look-up'!$J:$J,0))</f>
        <v>#N/A</v>
      </c>
      <c r="W1312" s="271"/>
      <c r="X1312" s="271">
        <f t="shared" ca="1" si="190"/>
        <v>0</v>
      </c>
      <c r="Y1312" s="271"/>
      <c r="Z1312" s="271"/>
      <c r="AB1312" s="273" t="str">
        <f t="shared" si="191"/>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9"/>
        <v/>
      </c>
      <c r="T1313" s="222" t="str">
        <f ca="1">IF(B1313="","",IF(ISERROR(MATCH($J1313,SorP!$B$1:$B$6230,0)),"",INDIRECT("'SorP'!$A$"&amp;MATCH($J1313,SorP!$B$1:$B$6230,0))))</f>
        <v/>
      </c>
      <c r="U1313" s="238"/>
      <c r="V1313" s="270" t="e">
        <f>IF(C1313="",NA(),MATCH($B1313&amp;$C1313,'Smelter Look-up'!$J:$J,0))</f>
        <v>#N/A</v>
      </c>
      <c r="W1313" s="271"/>
      <c r="X1313" s="271">
        <f t="shared" ca="1" si="190"/>
        <v>0</v>
      </c>
      <c r="Y1313" s="271"/>
      <c r="Z1313" s="271"/>
      <c r="AB1313" s="273" t="str">
        <f t="shared" si="191"/>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9"/>
        <v/>
      </c>
      <c r="T1314" s="222" t="str">
        <f ca="1">IF(B1314="","",IF(ISERROR(MATCH($J1314,SorP!$B$1:$B$6230,0)),"",INDIRECT("'SorP'!$A$"&amp;MATCH($J1314,SorP!$B$1:$B$6230,0))))</f>
        <v/>
      </c>
      <c r="U1314" s="238"/>
      <c r="V1314" s="270" t="e">
        <f>IF(C1314="",NA(),MATCH($B1314&amp;$C1314,'Smelter Look-up'!$J:$J,0))</f>
        <v>#N/A</v>
      </c>
      <c r="W1314" s="271"/>
      <c r="X1314" s="271">
        <f t="shared" ca="1" si="190"/>
        <v>0</v>
      </c>
      <c r="Y1314" s="271"/>
      <c r="Z1314" s="271"/>
      <c r="AB1314" s="273" t="str">
        <f t="shared" si="191"/>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9"/>
        <v/>
      </c>
      <c r="T1315" s="222" t="str">
        <f ca="1">IF(B1315="","",IF(ISERROR(MATCH($J1315,SorP!$B$1:$B$6230,0)),"",INDIRECT("'SorP'!$A$"&amp;MATCH($J1315,SorP!$B$1:$B$6230,0))))</f>
        <v/>
      </c>
      <c r="U1315" s="238"/>
      <c r="V1315" s="270" t="e">
        <f>IF(C1315="",NA(),MATCH($B1315&amp;$C1315,'Smelter Look-up'!$J:$J,0))</f>
        <v>#N/A</v>
      </c>
      <c r="W1315" s="271"/>
      <c r="X1315" s="271">
        <f t="shared" ca="1" si="190"/>
        <v>0</v>
      </c>
      <c r="Y1315" s="271"/>
      <c r="Z1315" s="271"/>
      <c r="AB1315" s="273" t="str">
        <f t="shared" si="191"/>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9"/>
        <v/>
      </c>
      <c r="T1316" s="222" t="str">
        <f ca="1">IF(B1316="","",IF(ISERROR(MATCH($J1316,SorP!$B$1:$B$6230,0)),"",INDIRECT("'SorP'!$A$"&amp;MATCH($J1316,SorP!$B$1:$B$6230,0))))</f>
        <v/>
      </c>
      <c r="U1316" s="238"/>
      <c r="V1316" s="270" t="e">
        <f>IF(C1316="",NA(),MATCH($B1316&amp;$C1316,'Smelter Look-up'!$J:$J,0))</f>
        <v>#N/A</v>
      </c>
      <c r="W1316" s="271"/>
      <c r="X1316" s="271">
        <f t="shared" ca="1" si="190"/>
        <v>0</v>
      </c>
      <c r="Y1316" s="271"/>
      <c r="Z1316" s="271"/>
      <c r="AB1316" s="273" t="str">
        <f t="shared" si="191"/>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9"/>
        <v/>
      </c>
      <c r="T1317" s="222" t="str">
        <f ca="1">IF(B1317="","",IF(ISERROR(MATCH($J1317,SorP!$B$1:$B$6230,0)),"",INDIRECT("'SorP'!$A$"&amp;MATCH($J1317,SorP!$B$1:$B$6230,0))))</f>
        <v/>
      </c>
      <c r="U1317" s="238"/>
      <c r="V1317" s="270" t="e">
        <f>IF(C1317="",NA(),MATCH($B1317&amp;$C1317,'Smelter Look-up'!$J:$J,0))</f>
        <v>#N/A</v>
      </c>
      <c r="W1317" s="271"/>
      <c r="X1317" s="271">
        <f t="shared" ca="1" si="190"/>
        <v>0</v>
      </c>
      <c r="Y1317" s="271"/>
      <c r="Z1317" s="271"/>
      <c r="AB1317" s="273" t="str">
        <f t="shared" si="191"/>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9"/>
        <v/>
      </c>
      <c r="T1318" s="222" t="str">
        <f ca="1">IF(B1318="","",IF(ISERROR(MATCH($J1318,SorP!$B$1:$B$6230,0)),"",INDIRECT("'SorP'!$A$"&amp;MATCH($J1318,SorP!$B$1:$B$6230,0))))</f>
        <v/>
      </c>
      <c r="U1318" s="238"/>
      <c r="V1318" s="270" t="e">
        <f>IF(C1318="",NA(),MATCH($B1318&amp;$C1318,'Smelter Look-up'!$J:$J,0))</f>
        <v>#N/A</v>
      </c>
      <c r="W1318" s="271"/>
      <c r="X1318" s="271">
        <f t="shared" ca="1" si="190"/>
        <v>0</v>
      </c>
      <c r="Y1318" s="271"/>
      <c r="Z1318" s="271"/>
      <c r="AB1318" s="273" t="str">
        <f t="shared" si="191"/>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9"/>
        <v/>
      </c>
      <c r="T1319" s="222" t="str">
        <f ca="1">IF(B1319="","",IF(ISERROR(MATCH($J1319,SorP!$B$1:$B$6230,0)),"",INDIRECT("'SorP'!$A$"&amp;MATCH($J1319,SorP!$B$1:$B$6230,0))))</f>
        <v/>
      </c>
      <c r="U1319" s="238"/>
      <c r="V1319" s="270" t="e">
        <f>IF(C1319="",NA(),MATCH($B1319&amp;$C1319,'Smelter Look-up'!$J:$J,0))</f>
        <v>#N/A</v>
      </c>
      <c r="W1319" s="271"/>
      <c r="X1319" s="271">
        <f t="shared" ca="1" si="190"/>
        <v>0</v>
      </c>
      <c r="Y1319" s="271"/>
      <c r="Z1319" s="271"/>
      <c r="AB1319" s="273" t="str">
        <f t="shared" si="191"/>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9"/>
        <v/>
      </c>
      <c r="T1325" s="222" t="str">
        <f ca="1">IF(B1325="","",IF(ISERROR(MATCH($J1325,SorP!$B$1:$B$6230,0)),"",INDIRECT("'SorP'!$A$"&amp;MATCH($J1325,SorP!$B$1:$B$6230,0))))</f>
        <v/>
      </c>
      <c r="U1325" s="238"/>
      <c r="V1325" s="270" t="e">
        <f>IF(C1325="",NA(),MATCH($B1325&amp;$C1325,'Smelter Look-up'!$J:$J,0))</f>
        <v>#N/A</v>
      </c>
      <c r="W1325" s="271"/>
      <c r="X1325" s="271">
        <f t="shared" ca="1" si="190"/>
        <v>0</v>
      </c>
      <c r="Y1325" s="271"/>
      <c r="Z1325" s="271"/>
      <c r="AB1325" s="273" t="str">
        <f t="shared" si="191"/>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92">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3">IF(AND(C1337="Smelter not listed",OR(LEN(D1337)=0,LEN(E1337)=0)),1,0)</f>
        <v>0</v>
      </c>
      <c r="Y1337" s="271"/>
      <c r="Z1337" s="271"/>
      <c r="AB1337" s="273" t="str">
        <f t="shared" ref="AB1337" si="194">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5">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6">IF(AND(C1338="Smelter not listed",OR(LEN(D1338)=0,LEN(E1338)=0)),1,0)</f>
        <v>0</v>
      </c>
      <c r="Y1338" s="271"/>
      <c r="Z1338" s="271"/>
      <c r="AB1338" s="273" t="str">
        <f t="shared" ref="AB1338:AB1369" si="197">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5"/>
        <v/>
      </c>
      <c r="T1339" s="222" t="str">
        <f ca="1">IF(B1339="","",IF(ISERROR(MATCH($J1339,SorP!$B$1:$B$6230,0)),"",INDIRECT("'SorP'!$A$"&amp;MATCH($J1339,SorP!$B$1:$B$6230,0))))</f>
        <v/>
      </c>
      <c r="U1339" s="238"/>
      <c r="V1339" s="270" t="e">
        <f>IF(C1339="",NA(),MATCH($B1339&amp;$C1339,'Smelter Look-up'!$J:$J,0))</f>
        <v>#N/A</v>
      </c>
      <c r="W1339" s="271"/>
      <c r="X1339" s="271">
        <f t="shared" ca="1" si="196"/>
        <v>0</v>
      </c>
      <c r="Y1339" s="271"/>
      <c r="Z1339" s="271"/>
      <c r="AB1339" s="273" t="str">
        <f t="shared" si="197"/>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5"/>
        <v/>
      </c>
      <c r="T1340" s="222" t="str">
        <f ca="1">IF(B1340="","",IF(ISERROR(MATCH($J1340,SorP!$B$1:$B$6230,0)),"",INDIRECT("'SorP'!$A$"&amp;MATCH($J1340,SorP!$B$1:$B$6230,0))))</f>
        <v/>
      </c>
      <c r="U1340" s="238"/>
      <c r="V1340" s="270" t="e">
        <f>IF(C1340="",NA(),MATCH($B1340&amp;$C1340,'Smelter Look-up'!$J:$J,0))</f>
        <v>#N/A</v>
      </c>
      <c r="W1340" s="271"/>
      <c r="X1340" s="271">
        <f t="shared" ca="1" si="196"/>
        <v>0</v>
      </c>
      <c r="Y1340" s="271"/>
      <c r="Z1340" s="271"/>
      <c r="AB1340" s="273" t="str">
        <f t="shared" si="197"/>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5"/>
        <v/>
      </c>
      <c r="T1341" s="222" t="str">
        <f ca="1">IF(B1341="","",IF(ISERROR(MATCH($J1341,SorP!$B$1:$B$6230,0)),"",INDIRECT("'SorP'!$A$"&amp;MATCH($J1341,SorP!$B$1:$B$6230,0))))</f>
        <v/>
      </c>
      <c r="U1341" s="238"/>
      <c r="V1341" s="270" t="e">
        <f>IF(C1341="",NA(),MATCH($B1341&amp;$C1341,'Smelter Look-up'!$J:$J,0))</f>
        <v>#N/A</v>
      </c>
      <c r="W1341" s="271"/>
      <c r="X1341" s="271">
        <f t="shared" ca="1" si="196"/>
        <v>0</v>
      </c>
      <c r="Y1341" s="271"/>
      <c r="Z1341" s="271"/>
      <c r="AB1341" s="273" t="str">
        <f t="shared" si="197"/>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5"/>
        <v/>
      </c>
      <c r="T1342" s="222" t="str">
        <f ca="1">IF(B1342="","",IF(ISERROR(MATCH($J1342,SorP!$B$1:$B$6230,0)),"",INDIRECT("'SorP'!$A$"&amp;MATCH($J1342,SorP!$B$1:$B$6230,0))))</f>
        <v/>
      </c>
      <c r="U1342" s="238"/>
      <c r="V1342" s="270" t="e">
        <f>IF(C1342="",NA(),MATCH($B1342&amp;$C1342,'Smelter Look-up'!$J:$J,0))</f>
        <v>#N/A</v>
      </c>
      <c r="W1342" s="271"/>
      <c r="X1342" s="271">
        <f t="shared" ca="1" si="196"/>
        <v>0</v>
      </c>
      <c r="Y1342" s="271"/>
      <c r="Z1342" s="271"/>
      <c r="AB1342" s="273" t="str">
        <f t="shared" si="197"/>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8">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9">IF(AND(C1370="Smelter not listed",OR(LEN(D1370)=0,LEN(E1370)=0)),1,0)</f>
        <v>0</v>
      </c>
      <c r="Y1370" s="271"/>
      <c r="Z1370" s="271"/>
      <c r="AB1370" s="273" t="str">
        <f t="shared" ref="AB1370:AB1400" si="200">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8"/>
        <v/>
      </c>
      <c r="T1371" s="222" t="str">
        <f ca="1">IF(B1371="","",IF(ISERROR(MATCH($J1371,SorP!$B$1:$B$6230,0)),"",INDIRECT("'SorP'!$A$"&amp;MATCH($J1371,SorP!$B$1:$B$6230,0))))</f>
        <v/>
      </c>
      <c r="U1371" s="238"/>
      <c r="V1371" s="270" t="e">
        <f>IF(C1371="",NA(),MATCH($B1371&amp;$C1371,'Smelter Look-up'!$J:$J,0))</f>
        <v>#N/A</v>
      </c>
      <c r="W1371" s="271"/>
      <c r="X1371" s="271">
        <f t="shared" ca="1" si="199"/>
        <v>0</v>
      </c>
      <c r="Y1371" s="271"/>
      <c r="Z1371" s="271"/>
      <c r="AB1371" s="273" t="str">
        <f t="shared" si="20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8"/>
        <v/>
      </c>
      <c r="T1372" s="222" t="str">
        <f ca="1">IF(B1372="","",IF(ISERROR(MATCH($J1372,SorP!$B$1:$B$6230,0)),"",INDIRECT("'SorP'!$A$"&amp;MATCH($J1372,SorP!$B$1:$B$6230,0))))</f>
        <v/>
      </c>
      <c r="U1372" s="238"/>
      <c r="V1372" s="270" t="e">
        <f>IF(C1372="",NA(),MATCH($B1372&amp;$C1372,'Smelter Look-up'!$J:$J,0))</f>
        <v>#N/A</v>
      </c>
      <c r="W1372" s="271"/>
      <c r="X1372" s="271">
        <f t="shared" ca="1" si="199"/>
        <v>0</v>
      </c>
      <c r="Y1372" s="271"/>
      <c r="Z1372" s="271"/>
      <c r="AB1372" s="273" t="str">
        <f t="shared" si="200"/>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8"/>
        <v/>
      </c>
      <c r="T1373" s="222" t="str">
        <f ca="1">IF(B1373="","",IF(ISERROR(MATCH($J1373,SorP!$B$1:$B$6230,0)),"",INDIRECT("'SorP'!$A$"&amp;MATCH($J1373,SorP!$B$1:$B$6230,0))))</f>
        <v/>
      </c>
      <c r="U1373" s="238"/>
      <c r="V1373" s="270" t="e">
        <f>IF(C1373="",NA(),MATCH($B1373&amp;$C1373,'Smelter Look-up'!$J:$J,0))</f>
        <v>#N/A</v>
      </c>
      <c r="W1373" s="271"/>
      <c r="X1373" s="271">
        <f t="shared" ca="1" si="199"/>
        <v>0</v>
      </c>
      <c r="Y1373" s="271"/>
      <c r="Z1373" s="271"/>
      <c r="AB1373" s="273" t="str">
        <f t="shared" si="200"/>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8"/>
        <v/>
      </c>
      <c r="T1374" s="222" t="str">
        <f ca="1">IF(B1374="","",IF(ISERROR(MATCH($J1374,SorP!$B$1:$B$6230,0)),"",INDIRECT("'SorP'!$A$"&amp;MATCH($J1374,SorP!$B$1:$B$6230,0))))</f>
        <v/>
      </c>
      <c r="U1374" s="238"/>
      <c r="V1374" s="270" t="e">
        <f>IF(C1374="",NA(),MATCH($B1374&amp;$C1374,'Smelter Look-up'!$J:$J,0))</f>
        <v>#N/A</v>
      </c>
      <c r="W1374" s="271"/>
      <c r="X1374" s="271">
        <f t="shared" ca="1" si="199"/>
        <v>0</v>
      </c>
      <c r="Y1374" s="271"/>
      <c r="Z1374" s="271"/>
      <c r="AB1374" s="273" t="str">
        <f t="shared" si="200"/>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8"/>
        <v/>
      </c>
      <c r="T1375" s="222" t="str">
        <f ca="1">IF(B1375="","",IF(ISERROR(MATCH($J1375,SorP!$B$1:$B$6230,0)),"",INDIRECT("'SorP'!$A$"&amp;MATCH($J1375,SorP!$B$1:$B$6230,0))))</f>
        <v/>
      </c>
      <c r="U1375" s="238"/>
      <c r="V1375" s="270" t="e">
        <f>IF(C1375="",NA(),MATCH($B1375&amp;$C1375,'Smelter Look-up'!$J:$J,0))</f>
        <v>#N/A</v>
      </c>
      <c r="W1375" s="271"/>
      <c r="X1375" s="271">
        <f t="shared" ca="1" si="199"/>
        <v>0</v>
      </c>
      <c r="Y1375" s="271"/>
      <c r="Z1375" s="271"/>
      <c r="AB1375" s="273" t="str">
        <f t="shared" si="200"/>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8"/>
        <v/>
      </c>
      <c r="T1376" s="222" t="str">
        <f ca="1">IF(B1376="","",IF(ISERROR(MATCH($J1376,SorP!$B$1:$B$6230,0)),"",INDIRECT("'SorP'!$A$"&amp;MATCH($J1376,SorP!$B$1:$B$6230,0))))</f>
        <v/>
      </c>
      <c r="U1376" s="238"/>
      <c r="V1376" s="270" t="e">
        <f>IF(C1376="",NA(),MATCH($B1376&amp;$C1376,'Smelter Look-up'!$J:$J,0))</f>
        <v>#N/A</v>
      </c>
      <c r="W1376" s="271"/>
      <c r="X1376" s="271">
        <f t="shared" ca="1" si="199"/>
        <v>0</v>
      </c>
      <c r="Y1376" s="271"/>
      <c r="Z1376" s="271"/>
      <c r="AB1376" s="273" t="str">
        <f t="shared" si="200"/>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8"/>
        <v/>
      </c>
      <c r="T1377" s="222" t="str">
        <f ca="1">IF(B1377="","",IF(ISERROR(MATCH($J1377,SorP!$B$1:$B$6230,0)),"",INDIRECT("'SorP'!$A$"&amp;MATCH($J1377,SorP!$B$1:$B$6230,0))))</f>
        <v/>
      </c>
      <c r="U1377" s="238"/>
      <c r="V1377" s="270" t="e">
        <f>IF(C1377="",NA(),MATCH($B1377&amp;$C1377,'Smelter Look-up'!$J:$J,0))</f>
        <v>#N/A</v>
      </c>
      <c r="W1377" s="271"/>
      <c r="X1377" s="271">
        <f t="shared" ca="1" si="199"/>
        <v>0</v>
      </c>
      <c r="Y1377" s="271"/>
      <c r="Z1377" s="271"/>
      <c r="AB1377" s="273" t="str">
        <f t="shared" si="200"/>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8"/>
        <v/>
      </c>
      <c r="T1378" s="222" t="str">
        <f ca="1">IF(B1378="","",IF(ISERROR(MATCH($J1378,SorP!$B$1:$B$6230,0)),"",INDIRECT("'SorP'!$A$"&amp;MATCH($J1378,SorP!$B$1:$B$6230,0))))</f>
        <v/>
      </c>
      <c r="U1378" s="238"/>
      <c r="V1378" s="270" t="e">
        <f>IF(C1378="",NA(),MATCH($B1378&amp;$C1378,'Smelter Look-up'!$J:$J,0))</f>
        <v>#N/A</v>
      </c>
      <c r="W1378" s="271"/>
      <c r="X1378" s="271">
        <f t="shared" ca="1" si="199"/>
        <v>0</v>
      </c>
      <c r="Y1378" s="271"/>
      <c r="Z1378" s="271"/>
      <c r="AB1378" s="273" t="str">
        <f t="shared" si="200"/>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8"/>
        <v/>
      </c>
      <c r="T1379" s="222" t="str">
        <f ca="1">IF(B1379="","",IF(ISERROR(MATCH($J1379,SorP!$B$1:$B$6230,0)),"",INDIRECT("'SorP'!$A$"&amp;MATCH($J1379,SorP!$B$1:$B$6230,0))))</f>
        <v/>
      </c>
      <c r="U1379" s="238"/>
      <c r="V1379" s="270" t="e">
        <f>IF(C1379="",NA(),MATCH($B1379&amp;$C1379,'Smelter Look-up'!$J:$J,0))</f>
        <v>#N/A</v>
      </c>
      <c r="W1379" s="271"/>
      <c r="X1379" s="271">
        <f t="shared" ca="1" si="199"/>
        <v>0</v>
      </c>
      <c r="Y1379" s="271"/>
      <c r="Z1379" s="271"/>
      <c r="AB1379" s="273" t="str">
        <f t="shared" si="200"/>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8"/>
        <v/>
      </c>
      <c r="T1380" s="222" t="str">
        <f ca="1">IF(B1380="","",IF(ISERROR(MATCH($J1380,SorP!$B$1:$B$6230,0)),"",INDIRECT("'SorP'!$A$"&amp;MATCH($J1380,SorP!$B$1:$B$6230,0))))</f>
        <v/>
      </c>
      <c r="U1380" s="238"/>
      <c r="V1380" s="270" t="e">
        <f>IF(C1380="",NA(),MATCH($B1380&amp;$C1380,'Smelter Look-up'!$J:$J,0))</f>
        <v>#N/A</v>
      </c>
      <c r="W1380" s="271"/>
      <c r="X1380" s="271">
        <f t="shared" ca="1" si="199"/>
        <v>0</v>
      </c>
      <c r="Y1380" s="271"/>
      <c r="Z1380" s="271"/>
      <c r="AB1380" s="273" t="str">
        <f t="shared" si="200"/>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8"/>
        <v/>
      </c>
      <c r="T1381" s="222" t="str">
        <f ca="1">IF(B1381="","",IF(ISERROR(MATCH($J1381,SorP!$B$1:$B$6230,0)),"",INDIRECT("'SorP'!$A$"&amp;MATCH($J1381,SorP!$B$1:$B$6230,0))))</f>
        <v/>
      </c>
      <c r="U1381" s="238"/>
      <c r="V1381" s="270" t="e">
        <f>IF(C1381="",NA(),MATCH($B1381&amp;$C1381,'Smelter Look-up'!$J:$J,0))</f>
        <v>#N/A</v>
      </c>
      <c r="W1381" s="271"/>
      <c r="X1381" s="271">
        <f t="shared" ca="1" si="199"/>
        <v>0</v>
      </c>
      <c r="Y1381" s="271"/>
      <c r="Z1381" s="271"/>
      <c r="AB1381" s="273" t="str">
        <f t="shared" si="200"/>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8"/>
        <v/>
      </c>
      <c r="T1382" s="222" t="str">
        <f ca="1">IF(B1382="","",IF(ISERROR(MATCH($J1382,SorP!$B$1:$B$6230,0)),"",INDIRECT("'SorP'!$A$"&amp;MATCH($J1382,SorP!$B$1:$B$6230,0))))</f>
        <v/>
      </c>
      <c r="U1382" s="238"/>
      <c r="V1382" s="270" t="e">
        <f>IF(C1382="",NA(),MATCH($B1382&amp;$C1382,'Smelter Look-up'!$J:$J,0))</f>
        <v>#N/A</v>
      </c>
      <c r="W1382" s="271"/>
      <c r="X1382" s="271">
        <f t="shared" ca="1" si="199"/>
        <v>0</v>
      </c>
      <c r="Y1382" s="271"/>
      <c r="Z1382" s="271"/>
      <c r="AB1382" s="273" t="str">
        <f t="shared" si="200"/>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8"/>
        <v/>
      </c>
      <c r="T1383" s="222" t="str">
        <f ca="1">IF(B1383="","",IF(ISERROR(MATCH($J1383,SorP!$B$1:$B$6230,0)),"",INDIRECT("'SorP'!$A$"&amp;MATCH($J1383,SorP!$B$1:$B$6230,0))))</f>
        <v/>
      </c>
      <c r="U1383" s="238"/>
      <c r="V1383" s="270" t="e">
        <f>IF(C1383="",NA(),MATCH($B1383&amp;$C1383,'Smelter Look-up'!$J:$J,0))</f>
        <v>#N/A</v>
      </c>
      <c r="W1383" s="271"/>
      <c r="X1383" s="271">
        <f t="shared" ca="1" si="199"/>
        <v>0</v>
      </c>
      <c r="Y1383" s="271"/>
      <c r="Z1383" s="271"/>
      <c r="AB1383" s="273" t="str">
        <f t="shared" si="200"/>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8"/>
        <v/>
      </c>
      <c r="T1389" s="222" t="str">
        <f ca="1">IF(B1389="","",IF(ISERROR(MATCH($J1389,SorP!$B$1:$B$6230,0)),"",INDIRECT("'SorP'!$A$"&amp;MATCH($J1389,SorP!$B$1:$B$6230,0))))</f>
        <v/>
      </c>
      <c r="U1389" s="238"/>
      <c r="V1389" s="270" t="e">
        <f>IF(C1389="",NA(),MATCH($B1389&amp;$C1389,'Smelter Look-up'!$J:$J,0))</f>
        <v>#N/A</v>
      </c>
      <c r="W1389" s="271"/>
      <c r="X1389" s="271">
        <f t="shared" ca="1" si="199"/>
        <v>0</v>
      </c>
      <c r="Y1389" s="271"/>
      <c r="Z1389" s="271"/>
      <c r="AB1389" s="273" t="str">
        <f t="shared" si="200"/>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20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202">IF(AND(C1401="Smelter not listed",OR(LEN(D1401)=0,LEN(E1401)=0)),1,0)</f>
        <v>0</v>
      </c>
      <c r="Y1401" s="271"/>
      <c r="Z1401" s="271"/>
      <c r="AB1401" s="273" t="str">
        <f t="shared" ref="AB1401" si="203">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4">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5">IF(AND(C1402="Smelter not listed",OR(LEN(D1402)=0,LEN(E1402)=0)),1,0)</f>
        <v>0</v>
      </c>
      <c r="Y1402" s="271"/>
      <c r="Z1402" s="271"/>
      <c r="AB1402" s="273" t="str">
        <f t="shared" ref="AB1402:AB1433" si="206">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4"/>
        <v/>
      </c>
      <c r="T1403" s="222" t="str">
        <f ca="1">IF(B1403="","",IF(ISERROR(MATCH($J1403,SorP!$B$1:$B$6230,0)),"",INDIRECT("'SorP'!$A$"&amp;MATCH($J1403,SorP!$B$1:$B$6230,0))))</f>
        <v/>
      </c>
      <c r="U1403" s="238"/>
      <c r="V1403" s="270" t="e">
        <f>IF(C1403="",NA(),MATCH($B1403&amp;$C1403,'Smelter Look-up'!$J:$J,0))</f>
        <v>#N/A</v>
      </c>
      <c r="W1403" s="271"/>
      <c r="X1403" s="271">
        <f t="shared" ca="1" si="205"/>
        <v>0</v>
      </c>
      <c r="Y1403" s="271"/>
      <c r="Z1403" s="271"/>
      <c r="AB1403" s="273" t="str">
        <f t="shared" si="206"/>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4"/>
        <v/>
      </c>
      <c r="T1404" s="222" t="str">
        <f ca="1">IF(B1404="","",IF(ISERROR(MATCH($J1404,SorP!$B$1:$B$6230,0)),"",INDIRECT("'SorP'!$A$"&amp;MATCH($J1404,SorP!$B$1:$B$6230,0))))</f>
        <v/>
      </c>
      <c r="U1404" s="238"/>
      <c r="V1404" s="270" t="e">
        <f>IF(C1404="",NA(),MATCH($B1404&amp;$C1404,'Smelter Look-up'!$J:$J,0))</f>
        <v>#N/A</v>
      </c>
      <c r="W1404" s="271"/>
      <c r="X1404" s="271">
        <f t="shared" ca="1" si="205"/>
        <v>0</v>
      </c>
      <c r="Y1404" s="271"/>
      <c r="Z1404" s="271"/>
      <c r="AB1404" s="273" t="str">
        <f t="shared" si="206"/>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4"/>
        <v/>
      </c>
      <c r="T1405" s="222" t="str">
        <f ca="1">IF(B1405="","",IF(ISERROR(MATCH($J1405,SorP!$B$1:$B$6230,0)),"",INDIRECT("'SorP'!$A$"&amp;MATCH($J1405,SorP!$B$1:$B$6230,0))))</f>
        <v/>
      </c>
      <c r="U1405" s="238"/>
      <c r="V1405" s="270" t="e">
        <f>IF(C1405="",NA(),MATCH($B1405&amp;$C1405,'Smelter Look-up'!$J:$J,0))</f>
        <v>#N/A</v>
      </c>
      <c r="W1405" s="271"/>
      <c r="X1405" s="271">
        <f t="shared" ca="1" si="205"/>
        <v>0</v>
      </c>
      <c r="Y1405" s="271"/>
      <c r="Z1405" s="271"/>
      <c r="AB1405" s="273" t="str">
        <f t="shared" si="206"/>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4"/>
        <v/>
      </c>
      <c r="T1406" s="222" t="str">
        <f ca="1">IF(B1406="","",IF(ISERROR(MATCH($J1406,SorP!$B$1:$B$6230,0)),"",INDIRECT("'SorP'!$A$"&amp;MATCH($J1406,SorP!$B$1:$B$6230,0))))</f>
        <v/>
      </c>
      <c r="U1406" s="238"/>
      <c r="V1406" s="270" t="e">
        <f>IF(C1406="",NA(),MATCH($B1406&amp;$C1406,'Smelter Look-up'!$J:$J,0))</f>
        <v>#N/A</v>
      </c>
      <c r="W1406" s="271"/>
      <c r="X1406" s="271">
        <f t="shared" ca="1" si="205"/>
        <v>0</v>
      </c>
      <c r="Y1406" s="271"/>
      <c r="Z1406" s="271"/>
      <c r="AB1406" s="273" t="str">
        <f t="shared" si="206"/>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7">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8">IF(AND(C1434="Smelter not listed",OR(LEN(D1434)=0,LEN(E1434)=0)),1,0)</f>
        <v>0</v>
      </c>
      <c r="Y1434" s="271"/>
      <c r="Z1434" s="271"/>
      <c r="AB1434" s="273" t="str">
        <f t="shared" ref="AB1434:AB1464" si="209">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7"/>
        <v/>
      </c>
      <c r="T1435" s="222" t="str">
        <f ca="1">IF(B1435="","",IF(ISERROR(MATCH($J1435,SorP!$B$1:$B$6230,0)),"",INDIRECT("'SorP'!$A$"&amp;MATCH($J1435,SorP!$B$1:$B$6230,0))))</f>
        <v/>
      </c>
      <c r="U1435" s="238"/>
      <c r="V1435" s="270" t="e">
        <f>IF(C1435="",NA(),MATCH($B1435&amp;$C1435,'Smelter Look-up'!$J:$J,0))</f>
        <v>#N/A</v>
      </c>
      <c r="W1435" s="271"/>
      <c r="X1435" s="271">
        <f t="shared" ca="1" si="208"/>
        <v>0</v>
      </c>
      <c r="Y1435" s="271"/>
      <c r="Z1435" s="271"/>
      <c r="AB1435" s="273" t="str">
        <f t="shared" si="209"/>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7"/>
        <v/>
      </c>
      <c r="T1436" s="222" t="str">
        <f ca="1">IF(B1436="","",IF(ISERROR(MATCH($J1436,SorP!$B$1:$B$6230,0)),"",INDIRECT("'SorP'!$A$"&amp;MATCH($J1436,SorP!$B$1:$B$6230,0))))</f>
        <v/>
      </c>
      <c r="U1436" s="238"/>
      <c r="V1436" s="270" t="e">
        <f>IF(C1436="",NA(),MATCH($B1436&amp;$C1436,'Smelter Look-up'!$J:$J,0))</f>
        <v>#N/A</v>
      </c>
      <c r="W1436" s="271"/>
      <c r="X1436" s="271">
        <f t="shared" ca="1" si="208"/>
        <v>0</v>
      </c>
      <c r="Y1436" s="271"/>
      <c r="Z1436" s="271"/>
      <c r="AB1436" s="273" t="str">
        <f t="shared" si="209"/>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7"/>
        <v/>
      </c>
      <c r="T1437" s="222" t="str">
        <f ca="1">IF(B1437="","",IF(ISERROR(MATCH($J1437,SorP!$B$1:$B$6230,0)),"",INDIRECT("'SorP'!$A$"&amp;MATCH($J1437,SorP!$B$1:$B$6230,0))))</f>
        <v/>
      </c>
      <c r="U1437" s="238"/>
      <c r="V1437" s="270" t="e">
        <f>IF(C1437="",NA(),MATCH($B1437&amp;$C1437,'Smelter Look-up'!$J:$J,0))</f>
        <v>#N/A</v>
      </c>
      <c r="W1437" s="271"/>
      <c r="X1437" s="271">
        <f t="shared" ca="1" si="208"/>
        <v>0</v>
      </c>
      <c r="Y1437" s="271"/>
      <c r="Z1437" s="271"/>
      <c r="AB1437" s="273" t="str">
        <f t="shared" si="209"/>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7"/>
        <v/>
      </c>
      <c r="T1438" s="222" t="str">
        <f ca="1">IF(B1438="","",IF(ISERROR(MATCH($J1438,SorP!$B$1:$B$6230,0)),"",INDIRECT("'SorP'!$A$"&amp;MATCH($J1438,SorP!$B$1:$B$6230,0))))</f>
        <v/>
      </c>
      <c r="U1438" s="238"/>
      <c r="V1438" s="270" t="e">
        <f>IF(C1438="",NA(),MATCH($B1438&amp;$C1438,'Smelter Look-up'!$J:$J,0))</f>
        <v>#N/A</v>
      </c>
      <c r="W1438" s="271"/>
      <c r="X1438" s="271">
        <f t="shared" ca="1" si="208"/>
        <v>0</v>
      </c>
      <c r="Y1438" s="271"/>
      <c r="Z1438" s="271"/>
      <c r="AB1438" s="273" t="str">
        <f t="shared" si="209"/>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7"/>
        <v/>
      </c>
      <c r="T1439" s="222" t="str">
        <f ca="1">IF(B1439="","",IF(ISERROR(MATCH($J1439,SorP!$B$1:$B$6230,0)),"",INDIRECT("'SorP'!$A$"&amp;MATCH($J1439,SorP!$B$1:$B$6230,0))))</f>
        <v/>
      </c>
      <c r="U1439" s="238"/>
      <c r="V1439" s="270" t="e">
        <f>IF(C1439="",NA(),MATCH($B1439&amp;$C1439,'Smelter Look-up'!$J:$J,0))</f>
        <v>#N/A</v>
      </c>
      <c r="W1439" s="271"/>
      <c r="X1439" s="271">
        <f t="shared" ca="1" si="208"/>
        <v>0</v>
      </c>
      <c r="Y1439" s="271"/>
      <c r="Z1439" s="271"/>
      <c r="AB1439" s="273" t="str">
        <f t="shared" si="209"/>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7"/>
        <v/>
      </c>
      <c r="T1440" s="222" t="str">
        <f ca="1">IF(B1440="","",IF(ISERROR(MATCH($J1440,SorP!$B$1:$B$6230,0)),"",INDIRECT("'SorP'!$A$"&amp;MATCH($J1440,SorP!$B$1:$B$6230,0))))</f>
        <v/>
      </c>
      <c r="U1440" s="238"/>
      <c r="V1440" s="270" t="e">
        <f>IF(C1440="",NA(),MATCH($B1440&amp;$C1440,'Smelter Look-up'!$J:$J,0))</f>
        <v>#N/A</v>
      </c>
      <c r="W1440" s="271"/>
      <c r="X1440" s="271">
        <f t="shared" ca="1" si="208"/>
        <v>0</v>
      </c>
      <c r="Y1440" s="271"/>
      <c r="Z1440" s="271"/>
      <c r="AB1440" s="273" t="str">
        <f t="shared" si="209"/>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7"/>
        <v/>
      </c>
      <c r="T1441" s="222" t="str">
        <f ca="1">IF(B1441="","",IF(ISERROR(MATCH($J1441,SorP!$B$1:$B$6230,0)),"",INDIRECT("'SorP'!$A$"&amp;MATCH($J1441,SorP!$B$1:$B$6230,0))))</f>
        <v/>
      </c>
      <c r="U1441" s="238"/>
      <c r="V1441" s="270" t="e">
        <f>IF(C1441="",NA(),MATCH($B1441&amp;$C1441,'Smelter Look-up'!$J:$J,0))</f>
        <v>#N/A</v>
      </c>
      <c r="W1441" s="271"/>
      <c r="X1441" s="271">
        <f t="shared" ca="1" si="208"/>
        <v>0</v>
      </c>
      <c r="Y1441" s="271"/>
      <c r="Z1441" s="271"/>
      <c r="AB1441" s="273" t="str">
        <f t="shared" si="209"/>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7"/>
        <v/>
      </c>
      <c r="T1442" s="222" t="str">
        <f ca="1">IF(B1442="","",IF(ISERROR(MATCH($J1442,SorP!$B$1:$B$6230,0)),"",INDIRECT("'SorP'!$A$"&amp;MATCH($J1442,SorP!$B$1:$B$6230,0))))</f>
        <v/>
      </c>
      <c r="U1442" s="238"/>
      <c r="V1442" s="270" t="e">
        <f>IF(C1442="",NA(),MATCH($B1442&amp;$C1442,'Smelter Look-up'!$J:$J,0))</f>
        <v>#N/A</v>
      </c>
      <c r="W1442" s="271"/>
      <c r="X1442" s="271">
        <f t="shared" ca="1" si="208"/>
        <v>0</v>
      </c>
      <c r="Y1442" s="271"/>
      <c r="Z1442" s="271"/>
      <c r="AB1442" s="273" t="str">
        <f t="shared" si="209"/>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7"/>
        <v/>
      </c>
      <c r="T1443" s="222" t="str">
        <f ca="1">IF(B1443="","",IF(ISERROR(MATCH($J1443,SorP!$B$1:$B$6230,0)),"",INDIRECT("'SorP'!$A$"&amp;MATCH($J1443,SorP!$B$1:$B$6230,0))))</f>
        <v/>
      </c>
      <c r="U1443" s="238"/>
      <c r="V1443" s="270" t="e">
        <f>IF(C1443="",NA(),MATCH($B1443&amp;$C1443,'Smelter Look-up'!$J:$J,0))</f>
        <v>#N/A</v>
      </c>
      <c r="W1443" s="271"/>
      <c r="X1443" s="271">
        <f t="shared" ca="1" si="208"/>
        <v>0</v>
      </c>
      <c r="Y1443" s="271"/>
      <c r="Z1443" s="271"/>
      <c r="AB1443" s="273" t="str">
        <f t="shared" si="209"/>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7"/>
        <v/>
      </c>
      <c r="T1444" s="222" t="str">
        <f ca="1">IF(B1444="","",IF(ISERROR(MATCH($J1444,SorP!$B$1:$B$6230,0)),"",INDIRECT("'SorP'!$A$"&amp;MATCH($J1444,SorP!$B$1:$B$6230,0))))</f>
        <v/>
      </c>
      <c r="U1444" s="238"/>
      <c r="V1444" s="270" t="e">
        <f>IF(C1444="",NA(),MATCH($B1444&amp;$C1444,'Smelter Look-up'!$J:$J,0))</f>
        <v>#N/A</v>
      </c>
      <c r="W1444" s="271"/>
      <c r="X1444" s="271">
        <f t="shared" ca="1" si="208"/>
        <v>0</v>
      </c>
      <c r="Y1444" s="271"/>
      <c r="Z1444" s="271"/>
      <c r="AB1444" s="273" t="str">
        <f t="shared" si="209"/>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7"/>
        <v/>
      </c>
      <c r="T1445" s="222" t="str">
        <f ca="1">IF(B1445="","",IF(ISERROR(MATCH($J1445,SorP!$B$1:$B$6230,0)),"",INDIRECT("'SorP'!$A$"&amp;MATCH($J1445,SorP!$B$1:$B$6230,0))))</f>
        <v/>
      </c>
      <c r="U1445" s="238"/>
      <c r="V1445" s="270" t="e">
        <f>IF(C1445="",NA(),MATCH($B1445&amp;$C1445,'Smelter Look-up'!$J:$J,0))</f>
        <v>#N/A</v>
      </c>
      <c r="W1445" s="271"/>
      <c r="X1445" s="271">
        <f t="shared" ca="1" si="208"/>
        <v>0</v>
      </c>
      <c r="Y1445" s="271"/>
      <c r="Z1445" s="271"/>
      <c r="AB1445" s="273" t="str">
        <f t="shared" si="209"/>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7"/>
        <v/>
      </c>
      <c r="T1446" s="222" t="str">
        <f ca="1">IF(B1446="","",IF(ISERROR(MATCH($J1446,SorP!$B$1:$B$6230,0)),"",INDIRECT("'SorP'!$A$"&amp;MATCH($J1446,SorP!$B$1:$B$6230,0))))</f>
        <v/>
      </c>
      <c r="U1446" s="238"/>
      <c r="V1446" s="270" t="e">
        <f>IF(C1446="",NA(),MATCH($B1446&amp;$C1446,'Smelter Look-up'!$J:$J,0))</f>
        <v>#N/A</v>
      </c>
      <c r="W1446" s="271"/>
      <c r="X1446" s="271">
        <f t="shared" ca="1" si="208"/>
        <v>0</v>
      </c>
      <c r="Y1446" s="271"/>
      <c r="Z1446" s="271"/>
      <c r="AB1446" s="273" t="str">
        <f t="shared" si="209"/>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7"/>
        <v/>
      </c>
      <c r="T1447" s="222" t="str">
        <f ca="1">IF(B1447="","",IF(ISERROR(MATCH($J1447,SorP!$B$1:$B$6230,0)),"",INDIRECT("'SorP'!$A$"&amp;MATCH($J1447,SorP!$B$1:$B$6230,0))))</f>
        <v/>
      </c>
      <c r="U1447" s="238"/>
      <c r="V1447" s="270" t="e">
        <f>IF(C1447="",NA(),MATCH($B1447&amp;$C1447,'Smelter Look-up'!$J:$J,0))</f>
        <v>#N/A</v>
      </c>
      <c r="W1447" s="271"/>
      <c r="X1447" s="271">
        <f t="shared" ca="1" si="208"/>
        <v>0</v>
      </c>
      <c r="Y1447" s="271"/>
      <c r="Z1447" s="271"/>
      <c r="AB1447" s="273" t="str">
        <f t="shared" si="209"/>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7"/>
        <v/>
      </c>
      <c r="T1453" s="222" t="str">
        <f ca="1">IF(B1453="","",IF(ISERROR(MATCH($J1453,SorP!$B$1:$B$6230,0)),"",INDIRECT("'SorP'!$A$"&amp;MATCH($J1453,SorP!$B$1:$B$6230,0))))</f>
        <v/>
      </c>
      <c r="U1453" s="238"/>
      <c r="V1453" s="270" t="e">
        <f>IF(C1453="",NA(),MATCH($B1453&amp;$C1453,'Smelter Look-up'!$J:$J,0))</f>
        <v>#N/A</v>
      </c>
      <c r="W1453" s="271"/>
      <c r="X1453" s="271">
        <f t="shared" ca="1" si="208"/>
        <v>0</v>
      </c>
      <c r="Y1453" s="271"/>
      <c r="Z1453" s="271"/>
      <c r="AB1453" s="273" t="str">
        <f t="shared" si="209"/>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10">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11">IF(AND(C1465="Smelter not listed",OR(LEN(D1465)=0,LEN(E1465)=0)),1,0)</f>
        <v>0</v>
      </c>
      <c r="Y1465" s="271"/>
      <c r="Z1465" s="271"/>
      <c r="AB1465" s="273" t="str">
        <f t="shared" ref="AB1465" si="212">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3">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4">IF(AND(C1466="Smelter not listed",OR(LEN(D1466)=0,LEN(E1466)=0)),1,0)</f>
        <v>0</v>
      </c>
      <c r="Y1466" s="271"/>
      <c r="Z1466" s="271"/>
      <c r="AB1466" s="273" t="str">
        <f t="shared" ref="AB1466:AB1497" si="215">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3"/>
        <v/>
      </c>
      <c r="T1467" s="222" t="str">
        <f ca="1">IF(B1467="","",IF(ISERROR(MATCH($J1467,SorP!$B$1:$B$6230,0)),"",INDIRECT("'SorP'!$A$"&amp;MATCH($J1467,SorP!$B$1:$B$6230,0))))</f>
        <v/>
      </c>
      <c r="U1467" s="238"/>
      <c r="V1467" s="270" t="e">
        <f>IF(C1467="",NA(),MATCH($B1467&amp;$C1467,'Smelter Look-up'!$J:$J,0))</f>
        <v>#N/A</v>
      </c>
      <c r="W1467" s="271"/>
      <c r="X1467" s="271">
        <f t="shared" ca="1" si="214"/>
        <v>0</v>
      </c>
      <c r="Y1467" s="271"/>
      <c r="Z1467" s="271"/>
      <c r="AB1467" s="273" t="str">
        <f t="shared" si="215"/>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3"/>
        <v/>
      </c>
      <c r="T1468" s="222" t="str">
        <f ca="1">IF(B1468="","",IF(ISERROR(MATCH($J1468,SorP!$B$1:$B$6230,0)),"",INDIRECT("'SorP'!$A$"&amp;MATCH($J1468,SorP!$B$1:$B$6230,0))))</f>
        <v/>
      </c>
      <c r="U1468" s="238"/>
      <c r="V1468" s="270" t="e">
        <f>IF(C1468="",NA(),MATCH($B1468&amp;$C1468,'Smelter Look-up'!$J:$J,0))</f>
        <v>#N/A</v>
      </c>
      <c r="W1468" s="271"/>
      <c r="X1468" s="271">
        <f t="shared" ca="1" si="214"/>
        <v>0</v>
      </c>
      <c r="Y1468" s="271"/>
      <c r="Z1468" s="271"/>
      <c r="AB1468" s="273" t="str">
        <f t="shared" si="215"/>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3"/>
        <v/>
      </c>
      <c r="T1469" s="222" t="str">
        <f ca="1">IF(B1469="","",IF(ISERROR(MATCH($J1469,SorP!$B$1:$B$6230,0)),"",INDIRECT("'SorP'!$A$"&amp;MATCH($J1469,SorP!$B$1:$B$6230,0))))</f>
        <v/>
      </c>
      <c r="U1469" s="238"/>
      <c r="V1469" s="270" t="e">
        <f>IF(C1469="",NA(),MATCH($B1469&amp;$C1469,'Smelter Look-up'!$J:$J,0))</f>
        <v>#N/A</v>
      </c>
      <c r="W1469" s="271"/>
      <c r="X1469" s="271">
        <f t="shared" ca="1" si="214"/>
        <v>0</v>
      </c>
      <c r="Y1469" s="271"/>
      <c r="Z1469" s="271"/>
      <c r="AB1469" s="273" t="str">
        <f t="shared" si="215"/>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3"/>
        <v/>
      </c>
      <c r="T1470" s="222" t="str">
        <f ca="1">IF(B1470="","",IF(ISERROR(MATCH($J1470,SorP!$B$1:$B$6230,0)),"",INDIRECT("'SorP'!$A$"&amp;MATCH($J1470,SorP!$B$1:$B$6230,0))))</f>
        <v/>
      </c>
      <c r="U1470" s="238"/>
      <c r="V1470" s="270" t="e">
        <f>IF(C1470="",NA(),MATCH($B1470&amp;$C1470,'Smelter Look-up'!$J:$J,0))</f>
        <v>#N/A</v>
      </c>
      <c r="W1470" s="271"/>
      <c r="X1470" s="271">
        <f t="shared" ca="1" si="214"/>
        <v>0</v>
      </c>
      <c r="Y1470" s="271"/>
      <c r="Z1470" s="271"/>
      <c r="AB1470" s="273" t="str">
        <f t="shared" si="215"/>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6">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7">IF(AND(C1498="Smelter not listed",OR(LEN(D1498)=0,LEN(E1498)=0)),1,0)</f>
        <v>0</v>
      </c>
      <c r="Y1498" s="271"/>
      <c r="Z1498" s="271"/>
      <c r="AB1498" s="273" t="str">
        <f t="shared" ref="AB1498:AB1528" si="218">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6"/>
        <v/>
      </c>
      <c r="T1499" s="222" t="str">
        <f ca="1">IF(B1499="","",IF(ISERROR(MATCH($J1499,SorP!$B$1:$B$6230,0)),"",INDIRECT("'SorP'!$A$"&amp;MATCH($J1499,SorP!$B$1:$B$6230,0))))</f>
        <v/>
      </c>
      <c r="U1499" s="238"/>
      <c r="V1499" s="270" t="e">
        <f>IF(C1499="",NA(),MATCH($B1499&amp;$C1499,'Smelter Look-up'!$J:$J,0))</f>
        <v>#N/A</v>
      </c>
      <c r="W1499" s="271"/>
      <c r="X1499" s="271">
        <f t="shared" ca="1" si="217"/>
        <v>0</v>
      </c>
      <c r="Y1499" s="271"/>
      <c r="Z1499" s="271"/>
      <c r="AB1499" s="273" t="str">
        <f t="shared" si="218"/>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6"/>
        <v/>
      </c>
      <c r="T1500" s="222" t="str">
        <f ca="1">IF(B1500="","",IF(ISERROR(MATCH($J1500,SorP!$B$1:$B$6230,0)),"",INDIRECT("'SorP'!$A$"&amp;MATCH($J1500,SorP!$B$1:$B$6230,0))))</f>
        <v/>
      </c>
      <c r="U1500" s="238"/>
      <c r="V1500" s="270" t="e">
        <f>IF(C1500="",NA(),MATCH($B1500&amp;$C1500,'Smelter Look-up'!$J:$J,0))</f>
        <v>#N/A</v>
      </c>
      <c r="W1500" s="271"/>
      <c r="X1500" s="271">
        <f t="shared" ca="1" si="217"/>
        <v>0</v>
      </c>
      <c r="Y1500" s="271"/>
      <c r="Z1500" s="271"/>
      <c r="AB1500" s="273" t="str">
        <f t="shared" si="218"/>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6"/>
        <v/>
      </c>
      <c r="T1501" s="222" t="str">
        <f ca="1">IF(B1501="","",IF(ISERROR(MATCH($J1501,SorP!$B$1:$B$6230,0)),"",INDIRECT("'SorP'!$A$"&amp;MATCH($J1501,SorP!$B$1:$B$6230,0))))</f>
        <v/>
      </c>
      <c r="U1501" s="238"/>
      <c r="V1501" s="270" t="e">
        <f>IF(C1501="",NA(),MATCH($B1501&amp;$C1501,'Smelter Look-up'!$J:$J,0))</f>
        <v>#N/A</v>
      </c>
      <c r="W1501" s="271"/>
      <c r="X1501" s="271">
        <f t="shared" ca="1" si="217"/>
        <v>0</v>
      </c>
      <c r="Y1501" s="271"/>
      <c r="Z1501" s="271"/>
      <c r="AB1501" s="273" t="str">
        <f t="shared" si="218"/>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6"/>
        <v/>
      </c>
      <c r="T1502" s="222" t="str">
        <f ca="1">IF(B1502="","",IF(ISERROR(MATCH($J1502,SorP!$B$1:$B$6230,0)),"",INDIRECT("'SorP'!$A$"&amp;MATCH($J1502,SorP!$B$1:$B$6230,0))))</f>
        <v/>
      </c>
      <c r="U1502" s="238"/>
      <c r="V1502" s="270" t="e">
        <f>IF(C1502="",NA(),MATCH($B1502&amp;$C1502,'Smelter Look-up'!$J:$J,0))</f>
        <v>#N/A</v>
      </c>
      <c r="W1502" s="271"/>
      <c r="X1502" s="271">
        <f t="shared" ca="1" si="217"/>
        <v>0</v>
      </c>
      <c r="Y1502" s="271"/>
      <c r="Z1502" s="271"/>
      <c r="AB1502" s="273" t="str">
        <f t="shared" si="218"/>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6"/>
        <v/>
      </c>
      <c r="T1503" s="222" t="str">
        <f ca="1">IF(B1503="","",IF(ISERROR(MATCH($J1503,SorP!$B$1:$B$6230,0)),"",INDIRECT("'SorP'!$A$"&amp;MATCH($J1503,SorP!$B$1:$B$6230,0))))</f>
        <v/>
      </c>
      <c r="U1503" s="238"/>
      <c r="V1503" s="270" t="e">
        <f>IF(C1503="",NA(),MATCH($B1503&amp;$C1503,'Smelter Look-up'!$J:$J,0))</f>
        <v>#N/A</v>
      </c>
      <c r="W1503" s="271"/>
      <c r="X1503" s="271">
        <f t="shared" ca="1" si="217"/>
        <v>0</v>
      </c>
      <c r="Y1503" s="271"/>
      <c r="Z1503" s="271"/>
      <c r="AB1503" s="273" t="str">
        <f t="shared" si="218"/>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6"/>
        <v/>
      </c>
      <c r="T1504" s="222" t="str">
        <f ca="1">IF(B1504="","",IF(ISERROR(MATCH($J1504,SorP!$B$1:$B$6230,0)),"",INDIRECT("'SorP'!$A$"&amp;MATCH($J1504,SorP!$B$1:$B$6230,0))))</f>
        <v/>
      </c>
      <c r="U1504" s="238"/>
      <c r="V1504" s="270" t="e">
        <f>IF(C1504="",NA(),MATCH($B1504&amp;$C1504,'Smelter Look-up'!$J:$J,0))</f>
        <v>#N/A</v>
      </c>
      <c r="W1504" s="271"/>
      <c r="X1504" s="271">
        <f t="shared" ca="1" si="217"/>
        <v>0</v>
      </c>
      <c r="Y1504" s="271"/>
      <c r="Z1504" s="271"/>
      <c r="AB1504" s="273" t="str">
        <f t="shared" si="218"/>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6"/>
        <v/>
      </c>
      <c r="T1505" s="222" t="str">
        <f ca="1">IF(B1505="","",IF(ISERROR(MATCH($J1505,SorP!$B$1:$B$6230,0)),"",INDIRECT("'SorP'!$A$"&amp;MATCH($J1505,SorP!$B$1:$B$6230,0))))</f>
        <v/>
      </c>
      <c r="U1505" s="238"/>
      <c r="V1505" s="270" t="e">
        <f>IF(C1505="",NA(),MATCH($B1505&amp;$C1505,'Smelter Look-up'!$J:$J,0))</f>
        <v>#N/A</v>
      </c>
      <c r="W1505" s="271"/>
      <c r="X1505" s="271">
        <f t="shared" ca="1" si="217"/>
        <v>0</v>
      </c>
      <c r="Y1505" s="271"/>
      <c r="Z1505" s="271"/>
      <c r="AB1505" s="273" t="str">
        <f t="shared" si="218"/>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6"/>
        <v/>
      </c>
      <c r="T1506" s="222" t="str">
        <f ca="1">IF(B1506="","",IF(ISERROR(MATCH($J1506,SorP!$B$1:$B$6230,0)),"",INDIRECT("'SorP'!$A$"&amp;MATCH($J1506,SorP!$B$1:$B$6230,0))))</f>
        <v/>
      </c>
      <c r="U1506" s="238"/>
      <c r="V1506" s="270" t="e">
        <f>IF(C1506="",NA(),MATCH($B1506&amp;$C1506,'Smelter Look-up'!$J:$J,0))</f>
        <v>#N/A</v>
      </c>
      <c r="W1506" s="271"/>
      <c r="X1506" s="271">
        <f t="shared" ca="1" si="217"/>
        <v>0</v>
      </c>
      <c r="Y1506" s="271"/>
      <c r="Z1506" s="271"/>
      <c r="AB1506" s="273" t="str">
        <f t="shared" si="218"/>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6"/>
        <v/>
      </c>
      <c r="T1507" s="222" t="str">
        <f ca="1">IF(B1507="","",IF(ISERROR(MATCH($J1507,SorP!$B$1:$B$6230,0)),"",INDIRECT("'SorP'!$A$"&amp;MATCH($J1507,SorP!$B$1:$B$6230,0))))</f>
        <v/>
      </c>
      <c r="U1507" s="238"/>
      <c r="V1507" s="270" t="e">
        <f>IF(C1507="",NA(),MATCH($B1507&amp;$C1507,'Smelter Look-up'!$J:$J,0))</f>
        <v>#N/A</v>
      </c>
      <c r="W1507" s="271"/>
      <c r="X1507" s="271">
        <f t="shared" ca="1" si="217"/>
        <v>0</v>
      </c>
      <c r="Y1507" s="271"/>
      <c r="Z1507" s="271"/>
      <c r="AB1507" s="273" t="str">
        <f t="shared" si="218"/>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6"/>
        <v/>
      </c>
      <c r="T1508" s="222" t="str">
        <f ca="1">IF(B1508="","",IF(ISERROR(MATCH($J1508,SorP!$B$1:$B$6230,0)),"",INDIRECT("'SorP'!$A$"&amp;MATCH($J1508,SorP!$B$1:$B$6230,0))))</f>
        <v/>
      </c>
      <c r="U1508" s="238"/>
      <c r="V1508" s="270" t="e">
        <f>IF(C1508="",NA(),MATCH($B1508&amp;$C1508,'Smelter Look-up'!$J:$J,0))</f>
        <v>#N/A</v>
      </c>
      <c r="W1508" s="271"/>
      <c r="X1508" s="271">
        <f t="shared" ca="1" si="217"/>
        <v>0</v>
      </c>
      <c r="Y1508" s="271"/>
      <c r="Z1508" s="271"/>
      <c r="AB1508" s="273" t="str">
        <f t="shared" si="218"/>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6"/>
        <v/>
      </c>
      <c r="T1509" s="222" t="str">
        <f ca="1">IF(B1509="","",IF(ISERROR(MATCH($J1509,SorP!$B$1:$B$6230,0)),"",INDIRECT("'SorP'!$A$"&amp;MATCH($J1509,SorP!$B$1:$B$6230,0))))</f>
        <v/>
      </c>
      <c r="U1509" s="238"/>
      <c r="V1509" s="270" t="e">
        <f>IF(C1509="",NA(),MATCH($B1509&amp;$C1509,'Smelter Look-up'!$J:$J,0))</f>
        <v>#N/A</v>
      </c>
      <c r="W1509" s="271"/>
      <c r="X1509" s="271">
        <f t="shared" ca="1" si="217"/>
        <v>0</v>
      </c>
      <c r="Y1509" s="271"/>
      <c r="Z1509" s="271"/>
      <c r="AB1509" s="273" t="str">
        <f t="shared" si="218"/>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6"/>
        <v/>
      </c>
      <c r="T1510" s="222" t="str">
        <f ca="1">IF(B1510="","",IF(ISERROR(MATCH($J1510,SorP!$B$1:$B$6230,0)),"",INDIRECT("'SorP'!$A$"&amp;MATCH($J1510,SorP!$B$1:$B$6230,0))))</f>
        <v/>
      </c>
      <c r="U1510" s="238"/>
      <c r="V1510" s="270" t="e">
        <f>IF(C1510="",NA(),MATCH($B1510&amp;$C1510,'Smelter Look-up'!$J:$J,0))</f>
        <v>#N/A</v>
      </c>
      <c r="W1510" s="271"/>
      <c r="X1510" s="271">
        <f t="shared" ca="1" si="217"/>
        <v>0</v>
      </c>
      <c r="Y1510" s="271"/>
      <c r="Z1510" s="271"/>
      <c r="AB1510" s="273" t="str">
        <f t="shared" si="218"/>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6"/>
        <v/>
      </c>
      <c r="T1511" s="222" t="str">
        <f ca="1">IF(B1511="","",IF(ISERROR(MATCH($J1511,SorP!$B$1:$B$6230,0)),"",INDIRECT("'SorP'!$A$"&amp;MATCH($J1511,SorP!$B$1:$B$6230,0))))</f>
        <v/>
      </c>
      <c r="U1511" s="238"/>
      <c r="V1511" s="270" t="e">
        <f>IF(C1511="",NA(),MATCH($B1511&amp;$C1511,'Smelter Look-up'!$J:$J,0))</f>
        <v>#N/A</v>
      </c>
      <c r="W1511" s="271"/>
      <c r="X1511" s="271">
        <f t="shared" ca="1" si="217"/>
        <v>0</v>
      </c>
      <c r="Y1511" s="271"/>
      <c r="Z1511" s="271"/>
      <c r="AB1511" s="273" t="str">
        <f t="shared" si="218"/>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6"/>
        <v/>
      </c>
      <c r="T1517" s="222" t="str">
        <f ca="1">IF(B1517="","",IF(ISERROR(MATCH($J1517,SorP!$B$1:$B$6230,0)),"",INDIRECT("'SorP'!$A$"&amp;MATCH($J1517,SorP!$B$1:$B$6230,0))))</f>
        <v/>
      </c>
      <c r="U1517" s="238"/>
      <c r="V1517" s="270" t="e">
        <f>IF(C1517="",NA(),MATCH($B1517&amp;$C1517,'Smelter Look-up'!$J:$J,0))</f>
        <v>#N/A</v>
      </c>
      <c r="W1517" s="271"/>
      <c r="X1517" s="271">
        <f t="shared" ca="1" si="217"/>
        <v>0</v>
      </c>
      <c r="Y1517" s="271"/>
      <c r="Z1517" s="271"/>
      <c r="AB1517" s="273" t="str">
        <f t="shared" si="218"/>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9">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20">IF(AND(C1529="Smelter not listed",OR(LEN(D1529)=0,LEN(E1529)=0)),1,0)</f>
        <v>0</v>
      </c>
      <c r="Y1529" s="271"/>
      <c r="Z1529" s="271"/>
      <c r="AB1529" s="273" t="str">
        <f t="shared" ref="AB1529" si="221">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22">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3">IF(AND(C1530="Smelter not listed",OR(LEN(D1530)=0,LEN(E1530)=0)),1,0)</f>
        <v>0</v>
      </c>
      <c r="Y1530" s="271"/>
      <c r="Z1530" s="271"/>
      <c r="AB1530" s="273" t="str">
        <f t="shared" ref="AB1530:AB1561" si="224">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22"/>
        <v/>
      </c>
      <c r="T1531" s="222" t="str">
        <f ca="1">IF(B1531="","",IF(ISERROR(MATCH($J1531,SorP!$B$1:$B$6230,0)),"",INDIRECT("'SorP'!$A$"&amp;MATCH($J1531,SorP!$B$1:$B$6230,0))))</f>
        <v/>
      </c>
      <c r="U1531" s="238"/>
      <c r="V1531" s="270" t="e">
        <f>IF(C1531="",NA(),MATCH($B1531&amp;$C1531,'Smelter Look-up'!$J:$J,0))</f>
        <v>#N/A</v>
      </c>
      <c r="W1531" s="271"/>
      <c r="X1531" s="271">
        <f t="shared" ca="1" si="223"/>
        <v>0</v>
      </c>
      <c r="Y1531" s="271"/>
      <c r="Z1531" s="271"/>
      <c r="AB1531" s="273" t="str">
        <f t="shared" si="224"/>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22"/>
        <v/>
      </c>
      <c r="T1532" s="222" t="str">
        <f ca="1">IF(B1532="","",IF(ISERROR(MATCH($J1532,SorP!$B$1:$B$6230,0)),"",INDIRECT("'SorP'!$A$"&amp;MATCH($J1532,SorP!$B$1:$B$6230,0))))</f>
        <v/>
      </c>
      <c r="U1532" s="238"/>
      <c r="V1532" s="270" t="e">
        <f>IF(C1532="",NA(),MATCH($B1532&amp;$C1532,'Smelter Look-up'!$J:$J,0))</f>
        <v>#N/A</v>
      </c>
      <c r="W1532" s="271"/>
      <c r="X1532" s="271">
        <f t="shared" ca="1" si="223"/>
        <v>0</v>
      </c>
      <c r="Y1532" s="271"/>
      <c r="Z1532" s="271"/>
      <c r="AB1532" s="273" t="str">
        <f t="shared" si="224"/>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2"/>
        <v/>
      </c>
      <c r="T1533" s="222" t="str">
        <f ca="1">IF(B1533="","",IF(ISERROR(MATCH($J1533,SorP!$B$1:$B$6230,0)),"",INDIRECT("'SorP'!$A$"&amp;MATCH($J1533,SorP!$B$1:$B$6230,0))))</f>
        <v/>
      </c>
      <c r="U1533" s="238"/>
      <c r="V1533" s="270" t="e">
        <f>IF(C1533="",NA(),MATCH($B1533&amp;$C1533,'Smelter Look-up'!$J:$J,0))</f>
        <v>#N/A</v>
      </c>
      <c r="W1533" s="271"/>
      <c r="X1533" s="271">
        <f t="shared" ca="1" si="223"/>
        <v>0</v>
      </c>
      <c r="Y1533" s="271"/>
      <c r="Z1533" s="271"/>
      <c r="AB1533" s="273" t="str">
        <f t="shared" si="224"/>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2"/>
        <v/>
      </c>
      <c r="T1534" s="222" t="str">
        <f ca="1">IF(B1534="","",IF(ISERROR(MATCH($J1534,SorP!$B$1:$B$6230,0)),"",INDIRECT("'SorP'!$A$"&amp;MATCH($J1534,SorP!$B$1:$B$6230,0))))</f>
        <v/>
      </c>
      <c r="U1534" s="238"/>
      <c r="V1534" s="270" t="e">
        <f>IF(C1534="",NA(),MATCH($B1534&amp;$C1534,'Smelter Look-up'!$J:$J,0))</f>
        <v>#N/A</v>
      </c>
      <c r="W1534" s="271"/>
      <c r="X1534" s="271">
        <f t="shared" ca="1" si="223"/>
        <v>0</v>
      </c>
      <c r="Y1534" s="271"/>
      <c r="Z1534" s="271"/>
      <c r="AB1534" s="273" t="str">
        <f t="shared" si="224"/>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5">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6">IF(AND(C1562="Smelter not listed",OR(LEN(D1562)=0,LEN(E1562)=0)),1,0)</f>
        <v>0</v>
      </c>
      <c r="Y1562" s="271"/>
      <c r="Z1562" s="271"/>
      <c r="AB1562" s="273" t="str">
        <f t="shared" ref="AB1562:AB1592" si="227">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5"/>
        <v/>
      </c>
      <c r="T1563" s="222" t="str">
        <f ca="1">IF(B1563="","",IF(ISERROR(MATCH($J1563,SorP!$B$1:$B$6230,0)),"",INDIRECT("'SorP'!$A$"&amp;MATCH($J1563,SorP!$B$1:$B$6230,0))))</f>
        <v/>
      </c>
      <c r="U1563" s="238"/>
      <c r="V1563" s="270" t="e">
        <f>IF(C1563="",NA(),MATCH($B1563&amp;$C1563,'Smelter Look-up'!$J:$J,0))</f>
        <v>#N/A</v>
      </c>
      <c r="W1563" s="271"/>
      <c r="X1563" s="271">
        <f t="shared" ca="1" si="226"/>
        <v>0</v>
      </c>
      <c r="Y1563" s="271"/>
      <c r="Z1563" s="271"/>
      <c r="AB1563" s="273" t="str">
        <f t="shared" si="227"/>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5"/>
        <v/>
      </c>
      <c r="T1564" s="222" t="str">
        <f ca="1">IF(B1564="","",IF(ISERROR(MATCH($J1564,SorP!$B$1:$B$6230,0)),"",INDIRECT("'SorP'!$A$"&amp;MATCH($J1564,SorP!$B$1:$B$6230,0))))</f>
        <v/>
      </c>
      <c r="U1564" s="238"/>
      <c r="V1564" s="270" t="e">
        <f>IF(C1564="",NA(),MATCH($B1564&amp;$C1564,'Smelter Look-up'!$J:$J,0))</f>
        <v>#N/A</v>
      </c>
      <c r="W1564" s="271"/>
      <c r="X1564" s="271">
        <f t="shared" ca="1" si="226"/>
        <v>0</v>
      </c>
      <c r="Y1564" s="271"/>
      <c r="Z1564" s="271"/>
      <c r="AB1564" s="273" t="str">
        <f t="shared" si="227"/>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5"/>
        <v/>
      </c>
      <c r="T1565" s="222" t="str">
        <f ca="1">IF(B1565="","",IF(ISERROR(MATCH($J1565,SorP!$B$1:$B$6230,0)),"",INDIRECT("'SorP'!$A$"&amp;MATCH($J1565,SorP!$B$1:$B$6230,0))))</f>
        <v/>
      </c>
      <c r="U1565" s="238"/>
      <c r="V1565" s="270" t="e">
        <f>IF(C1565="",NA(),MATCH($B1565&amp;$C1565,'Smelter Look-up'!$J:$J,0))</f>
        <v>#N/A</v>
      </c>
      <c r="W1565" s="271"/>
      <c r="X1565" s="271">
        <f t="shared" ca="1" si="226"/>
        <v>0</v>
      </c>
      <c r="Y1565" s="271"/>
      <c r="Z1565" s="271"/>
      <c r="AB1565" s="273" t="str">
        <f t="shared" si="227"/>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5"/>
        <v/>
      </c>
      <c r="T1566" s="222" t="str">
        <f ca="1">IF(B1566="","",IF(ISERROR(MATCH($J1566,SorP!$B$1:$B$6230,0)),"",INDIRECT("'SorP'!$A$"&amp;MATCH($J1566,SorP!$B$1:$B$6230,0))))</f>
        <v/>
      </c>
      <c r="U1566" s="238"/>
      <c r="V1566" s="270" t="e">
        <f>IF(C1566="",NA(),MATCH($B1566&amp;$C1566,'Smelter Look-up'!$J:$J,0))</f>
        <v>#N/A</v>
      </c>
      <c r="W1566" s="271"/>
      <c r="X1566" s="271">
        <f t="shared" ca="1" si="226"/>
        <v>0</v>
      </c>
      <c r="Y1566" s="271"/>
      <c r="Z1566" s="271"/>
      <c r="AB1566" s="273" t="str">
        <f t="shared" si="227"/>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5"/>
        <v/>
      </c>
      <c r="T1567" s="222" t="str">
        <f ca="1">IF(B1567="","",IF(ISERROR(MATCH($J1567,SorP!$B$1:$B$6230,0)),"",INDIRECT("'SorP'!$A$"&amp;MATCH($J1567,SorP!$B$1:$B$6230,0))))</f>
        <v/>
      </c>
      <c r="U1567" s="238"/>
      <c r="V1567" s="270" t="e">
        <f>IF(C1567="",NA(),MATCH($B1567&amp;$C1567,'Smelter Look-up'!$J:$J,0))</f>
        <v>#N/A</v>
      </c>
      <c r="W1567" s="271"/>
      <c r="X1567" s="271">
        <f t="shared" ca="1" si="226"/>
        <v>0</v>
      </c>
      <c r="Y1567" s="271"/>
      <c r="Z1567" s="271"/>
      <c r="AB1567" s="273" t="str">
        <f t="shared" si="227"/>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5"/>
        <v/>
      </c>
      <c r="T1568" s="222" t="str">
        <f ca="1">IF(B1568="","",IF(ISERROR(MATCH($J1568,SorP!$B$1:$B$6230,0)),"",INDIRECT("'SorP'!$A$"&amp;MATCH($J1568,SorP!$B$1:$B$6230,0))))</f>
        <v/>
      </c>
      <c r="U1568" s="238"/>
      <c r="V1568" s="270" t="e">
        <f>IF(C1568="",NA(),MATCH($B1568&amp;$C1568,'Smelter Look-up'!$J:$J,0))</f>
        <v>#N/A</v>
      </c>
      <c r="W1568" s="271"/>
      <c r="X1568" s="271">
        <f t="shared" ca="1" si="226"/>
        <v>0</v>
      </c>
      <c r="Y1568" s="271"/>
      <c r="Z1568" s="271"/>
      <c r="AB1568" s="273" t="str">
        <f t="shared" si="227"/>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5"/>
        <v/>
      </c>
      <c r="T1569" s="222" t="str">
        <f ca="1">IF(B1569="","",IF(ISERROR(MATCH($J1569,SorP!$B$1:$B$6230,0)),"",INDIRECT("'SorP'!$A$"&amp;MATCH($J1569,SorP!$B$1:$B$6230,0))))</f>
        <v/>
      </c>
      <c r="U1569" s="238"/>
      <c r="V1569" s="270" t="e">
        <f>IF(C1569="",NA(),MATCH($B1569&amp;$C1569,'Smelter Look-up'!$J:$J,0))</f>
        <v>#N/A</v>
      </c>
      <c r="W1569" s="271"/>
      <c r="X1569" s="271">
        <f t="shared" ca="1" si="226"/>
        <v>0</v>
      </c>
      <c r="Y1569" s="271"/>
      <c r="Z1569" s="271"/>
      <c r="AB1569" s="273" t="str">
        <f t="shared" si="227"/>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5"/>
        <v/>
      </c>
      <c r="T1570" s="222" t="str">
        <f ca="1">IF(B1570="","",IF(ISERROR(MATCH($J1570,SorP!$B$1:$B$6230,0)),"",INDIRECT("'SorP'!$A$"&amp;MATCH($J1570,SorP!$B$1:$B$6230,0))))</f>
        <v/>
      </c>
      <c r="U1570" s="238"/>
      <c r="V1570" s="270" t="e">
        <f>IF(C1570="",NA(),MATCH($B1570&amp;$C1570,'Smelter Look-up'!$J:$J,0))</f>
        <v>#N/A</v>
      </c>
      <c r="W1570" s="271"/>
      <c r="X1570" s="271">
        <f t="shared" ca="1" si="226"/>
        <v>0</v>
      </c>
      <c r="Y1570" s="271"/>
      <c r="Z1570" s="271"/>
      <c r="AB1570" s="273" t="str">
        <f t="shared" si="227"/>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5"/>
        <v/>
      </c>
      <c r="T1571" s="222" t="str">
        <f ca="1">IF(B1571="","",IF(ISERROR(MATCH($J1571,SorP!$B$1:$B$6230,0)),"",INDIRECT("'SorP'!$A$"&amp;MATCH($J1571,SorP!$B$1:$B$6230,0))))</f>
        <v/>
      </c>
      <c r="U1571" s="238"/>
      <c r="V1571" s="270" t="e">
        <f>IF(C1571="",NA(),MATCH($B1571&amp;$C1571,'Smelter Look-up'!$J:$J,0))</f>
        <v>#N/A</v>
      </c>
      <c r="W1571" s="271"/>
      <c r="X1571" s="271">
        <f t="shared" ca="1" si="226"/>
        <v>0</v>
      </c>
      <c r="Y1571" s="271"/>
      <c r="Z1571" s="271"/>
      <c r="AB1571" s="273" t="str">
        <f t="shared" si="227"/>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5"/>
        <v/>
      </c>
      <c r="T1572" s="222" t="str">
        <f ca="1">IF(B1572="","",IF(ISERROR(MATCH($J1572,SorP!$B$1:$B$6230,0)),"",INDIRECT("'SorP'!$A$"&amp;MATCH($J1572,SorP!$B$1:$B$6230,0))))</f>
        <v/>
      </c>
      <c r="U1572" s="238"/>
      <c r="V1572" s="270" t="e">
        <f>IF(C1572="",NA(),MATCH($B1572&amp;$C1572,'Smelter Look-up'!$J:$J,0))</f>
        <v>#N/A</v>
      </c>
      <c r="W1572" s="271"/>
      <c r="X1572" s="271">
        <f t="shared" ca="1" si="226"/>
        <v>0</v>
      </c>
      <c r="Y1572" s="271"/>
      <c r="Z1572" s="271"/>
      <c r="AB1572" s="273" t="str">
        <f t="shared" si="227"/>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5"/>
        <v/>
      </c>
      <c r="T1573" s="222" t="str">
        <f ca="1">IF(B1573="","",IF(ISERROR(MATCH($J1573,SorP!$B$1:$B$6230,0)),"",INDIRECT("'SorP'!$A$"&amp;MATCH($J1573,SorP!$B$1:$B$6230,0))))</f>
        <v/>
      </c>
      <c r="U1573" s="238"/>
      <c r="V1573" s="270" t="e">
        <f>IF(C1573="",NA(),MATCH($B1573&amp;$C1573,'Smelter Look-up'!$J:$J,0))</f>
        <v>#N/A</v>
      </c>
      <c r="W1573" s="271"/>
      <c r="X1573" s="271">
        <f t="shared" ca="1" si="226"/>
        <v>0</v>
      </c>
      <c r="Y1573" s="271"/>
      <c r="Z1573" s="271"/>
      <c r="AB1573" s="273" t="str">
        <f t="shared" si="227"/>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5"/>
        <v/>
      </c>
      <c r="T1574" s="222" t="str">
        <f ca="1">IF(B1574="","",IF(ISERROR(MATCH($J1574,SorP!$B$1:$B$6230,0)),"",INDIRECT("'SorP'!$A$"&amp;MATCH($J1574,SorP!$B$1:$B$6230,0))))</f>
        <v/>
      </c>
      <c r="U1574" s="238"/>
      <c r="V1574" s="270" t="e">
        <f>IF(C1574="",NA(),MATCH($B1574&amp;$C1574,'Smelter Look-up'!$J:$J,0))</f>
        <v>#N/A</v>
      </c>
      <c r="W1574" s="271"/>
      <c r="X1574" s="271">
        <f t="shared" ca="1" si="226"/>
        <v>0</v>
      </c>
      <c r="Y1574" s="271"/>
      <c r="Z1574" s="271"/>
      <c r="AB1574" s="273" t="str">
        <f t="shared" si="227"/>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5"/>
        <v/>
      </c>
      <c r="T1575" s="222" t="str">
        <f ca="1">IF(B1575="","",IF(ISERROR(MATCH($J1575,SorP!$B$1:$B$6230,0)),"",INDIRECT("'SorP'!$A$"&amp;MATCH($J1575,SorP!$B$1:$B$6230,0))))</f>
        <v/>
      </c>
      <c r="U1575" s="238"/>
      <c r="V1575" s="270" t="e">
        <f>IF(C1575="",NA(),MATCH($B1575&amp;$C1575,'Smelter Look-up'!$J:$J,0))</f>
        <v>#N/A</v>
      </c>
      <c r="W1575" s="271"/>
      <c r="X1575" s="271">
        <f t="shared" ca="1" si="226"/>
        <v>0</v>
      </c>
      <c r="Y1575" s="271"/>
      <c r="Z1575" s="271"/>
      <c r="AB1575" s="273" t="str">
        <f t="shared" si="227"/>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5"/>
        <v/>
      </c>
      <c r="T1581" s="222" t="str">
        <f ca="1">IF(B1581="","",IF(ISERROR(MATCH($J1581,SorP!$B$1:$B$6230,0)),"",INDIRECT("'SorP'!$A$"&amp;MATCH($J1581,SorP!$B$1:$B$6230,0))))</f>
        <v/>
      </c>
      <c r="U1581" s="238"/>
      <c r="V1581" s="270" t="e">
        <f>IF(C1581="",NA(),MATCH($B1581&amp;$C1581,'Smelter Look-up'!$J:$J,0))</f>
        <v>#N/A</v>
      </c>
      <c r="W1581" s="271"/>
      <c r="X1581" s="271">
        <f t="shared" ca="1" si="226"/>
        <v>0</v>
      </c>
      <c r="Y1581" s="271"/>
      <c r="Z1581" s="271"/>
      <c r="AB1581" s="273" t="str">
        <f t="shared" si="227"/>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8">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9">IF(AND(C1593="Smelter not listed",OR(LEN(D1593)=0,LEN(E1593)=0)),1,0)</f>
        <v>0</v>
      </c>
      <c r="Y1593" s="271"/>
      <c r="Z1593" s="271"/>
      <c r="AB1593" s="273" t="str">
        <f t="shared" ref="AB1593" si="230">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31">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32">IF(AND(C1594="Smelter not listed",OR(LEN(D1594)=0,LEN(E1594)=0)),1,0)</f>
        <v>0</v>
      </c>
      <c r="Y1594" s="271"/>
      <c r="Z1594" s="271"/>
      <c r="AB1594" s="273" t="str">
        <f t="shared" ref="AB1594:AB1625" si="233">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31"/>
        <v/>
      </c>
      <c r="T1595" s="222" t="str">
        <f ca="1">IF(B1595="","",IF(ISERROR(MATCH($J1595,SorP!$B$1:$B$6230,0)),"",INDIRECT("'SorP'!$A$"&amp;MATCH($J1595,SorP!$B$1:$B$6230,0))))</f>
        <v/>
      </c>
      <c r="U1595" s="238"/>
      <c r="V1595" s="270" t="e">
        <f>IF(C1595="",NA(),MATCH($B1595&amp;$C1595,'Smelter Look-up'!$J:$J,0))</f>
        <v>#N/A</v>
      </c>
      <c r="W1595" s="271"/>
      <c r="X1595" s="271">
        <f t="shared" ca="1" si="232"/>
        <v>0</v>
      </c>
      <c r="Y1595" s="271"/>
      <c r="Z1595" s="271"/>
      <c r="AB1595" s="273" t="str">
        <f t="shared" si="233"/>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31"/>
        <v/>
      </c>
      <c r="T1596" s="222" t="str">
        <f ca="1">IF(B1596="","",IF(ISERROR(MATCH($J1596,SorP!$B$1:$B$6230,0)),"",INDIRECT("'SorP'!$A$"&amp;MATCH($J1596,SorP!$B$1:$B$6230,0))))</f>
        <v/>
      </c>
      <c r="U1596" s="238"/>
      <c r="V1596" s="270" t="e">
        <f>IF(C1596="",NA(),MATCH($B1596&amp;$C1596,'Smelter Look-up'!$J:$J,0))</f>
        <v>#N/A</v>
      </c>
      <c r="W1596" s="271"/>
      <c r="X1596" s="271">
        <f t="shared" ca="1" si="232"/>
        <v>0</v>
      </c>
      <c r="Y1596" s="271"/>
      <c r="Z1596" s="271"/>
      <c r="AB1596" s="273" t="str">
        <f t="shared" si="233"/>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1"/>
        <v/>
      </c>
      <c r="T1597" s="222" t="str">
        <f ca="1">IF(B1597="","",IF(ISERROR(MATCH($J1597,SorP!$B$1:$B$6230,0)),"",INDIRECT("'SorP'!$A$"&amp;MATCH($J1597,SorP!$B$1:$B$6230,0))))</f>
        <v/>
      </c>
      <c r="U1597" s="238"/>
      <c r="V1597" s="270" t="e">
        <f>IF(C1597="",NA(),MATCH($B1597&amp;$C1597,'Smelter Look-up'!$J:$J,0))</f>
        <v>#N/A</v>
      </c>
      <c r="W1597" s="271"/>
      <c r="X1597" s="271">
        <f t="shared" ca="1" si="232"/>
        <v>0</v>
      </c>
      <c r="Y1597" s="271"/>
      <c r="Z1597" s="271"/>
      <c r="AB1597" s="273" t="str">
        <f t="shared" si="233"/>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1"/>
        <v/>
      </c>
      <c r="T1598" s="222" t="str">
        <f ca="1">IF(B1598="","",IF(ISERROR(MATCH($J1598,SorP!$B$1:$B$6230,0)),"",INDIRECT("'SorP'!$A$"&amp;MATCH($J1598,SorP!$B$1:$B$6230,0))))</f>
        <v/>
      </c>
      <c r="U1598" s="238"/>
      <c r="V1598" s="270" t="e">
        <f>IF(C1598="",NA(),MATCH($B1598&amp;$C1598,'Smelter Look-up'!$J:$J,0))</f>
        <v>#N/A</v>
      </c>
      <c r="W1598" s="271"/>
      <c r="X1598" s="271">
        <f t="shared" ca="1" si="232"/>
        <v>0</v>
      </c>
      <c r="Y1598" s="271"/>
      <c r="Z1598" s="271"/>
      <c r="AB1598" s="273" t="str">
        <f t="shared" si="233"/>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4">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5">IF(AND(C1626="Smelter not listed",OR(LEN(D1626)=0,LEN(E1626)=0)),1,0)</f>
        <v>0</v>
      </c>
      <c r="Y1626" s="271"/>
      <c r="Z1626" s="271"/>
      <c r="AB1626" s="273" t="str">
        <f t="shared" ref="AB1626:AB1656" si="236">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4"/>
        <v/>
      </c>
      <c r="T1627" s="222" t="str">
        <f ca="1">IF(B1627="","",IF(ISERROR(MATCH($J1627,SorP!$B$1:$B$6230,0)),"",INDIRECT("'SorP'!$A$"&amp;MATCH($J1627,SorP!$B$1:$B$6230,0))))</f>
        <v/>
      </c>
      <c r="U1627" s="238"/>
      <c r="V1627" s="270" t="e">
        <f>IF(C1627="",NA(),MATCH($B1627&amp;$C1627,'Smelter Look-up'!$J:$J,0))</f>
        <v>#N/A</v>
      </c>
      <c r="W1627" s="271"/>
      <c r="X1627" s="271">
        <f t="shared" ca="1" si="235"/>
        <v>0</v>
      </c>
      <c r="Y1627" s="271"/>
      <c r="Z1627" s="271"/>
      <c r="AB1627" s="273" t="str">
        <f t="shared" si="236"/>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4"/>
        <v/>
      </c>
      <c r="T1628" s="222" t="str">
        <f ca="1">IF(B1628="","",IF(ISERROR(MATCH($J1628,SorP!$B$1:$B$6230,0)),"",INDIRECT("'SorP'!$A$"&amp;MATCH($J1628,SorP!$B$1:$B$6230,0))))</f>
        <v/>
      </c>
      <c r="U1628" s="238"/>
      <c r="V1628" s="270" t="e">
        <f>IF(C1628="",NA(),MATCH($B1628&amp;$C1628,'Smelter Look-up'!$J:$J,0))</f>
        <v>#N/A</v>
      </c>
      <c r="W1628" s="271"/>
      <c r="X1628" s="271">
        <f t="shared" ca="1" si="235"/>
        <v>0</v>
      </c>
      <c r="Y1628" s="271"/>
      <c r="Z1628" s="271"/>
      <c r="AB1628" s="273" t="str">
        <f t="shared" si="236"/>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4"/>
        <v/>
      </c>
      <c r="T1629" s="222" t="str">
        <f ca="1">IF(B1629="","",IF(ISERROR(MATCH($J1629,SorP!$B$1:$B$6230,0)),"",INDIRECT("'SorP'!$A$"&amp;MATCH($J1629,SorP!$B$1:$B$6230,0))))</f>
        <v/>
      </c>
      <c r="U1629" s="238"/>
      <c r="V1629" s="270" t="e">
        <f>IF(C1629="",NA(),MATCH($B1629&amp;$C1629,'Smelter Look-up'!$J:$J,0))</f>
        <v>#N/A</v>
      </c>
      <c r="W1629" s="271"/>
      <c r="X1629" s="271">
        <f t="shared" ca="1" si="235"/>
        <v>0</v>
      </c>
      <c r="Y1629" s="271"/>
      <c r="Z1629" s="271"/>
      <c r="AB1629" s="273" t="str">
        <f t="shared" si="236"/>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4"/>
        <v/>
      </c>
      <c r="T1630" s="222" t="str">
        <f ca="1">IF(B1630="","",IF(ISERROR(MATCH($J1630,SorP!$B$1:$B$6230,0)),"",INDIRECT("'SorP'!$A$"&amp;MATCH($J1630,SorP!$B$1:$B$6230,0))))</f>
        <v/>
      </c>
      <c r="U1630" s="238"/>
      <c r="V1630" s="270" t="e">
        <f>IF(C1630="",NA(),MATCH($B1630&amp;$C1630,'Smelter Look-up'!$J:$J,0))</f>
        <v>#N/A</v>
      </c>
      <c r="W1630" s="271"/>
      <c r="X1630" s="271">
        <f t="shared" ca="1" si="235"/>
        <v>0</v>
      </c>
      <c r="Y1630" s="271"/>
      <c r="Z1630" s="271"/>
      <c r="AB1630" s="273" t="str">
        <f t="shared" si="236"/>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4"/>
        <v/>
      </c>
      <c r="T1631" s="222" t="str">
        <f ca="1">IF(B1631="","",IF(ISERROR(MATCH($J1631,SorP!$B$1:$B$6230,0)),"",INDIRECT("'SorP'!$A$"&amp;MATCH($J1631,SorP!$B$1:$B$6230,0))))</f>
        <v/>
      </c>
      <c r="U1631" s="238"/>
      <c r="V1631" s="270" t="e">
        <f>IF(C1631="",NA(),MATCH($B1631&amp;$C1631,'Smelter Look-up'!$J:$J,0))</f>
        <v>#N/A</v>
      </c>
      <c r="W1631" s="271"/>
      <c r="X1631" s="271">
        <f t="shared" ca="1" si="235"/>
        <v>0</v>
      </c>
      <c r="Y1631" s="271"/>
      <c r="Z1631" s="271"/>
      <c r="AB1631" s="273" t="str">
        <f t="shared" si="236"/>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4"/>
        <v/>
      </c>
      <c r="T1632" s="222" t="str">
        <f ca="1">IF(B1632="","",IF(ISERROR(MATCH($J1632,SorP!$B$1:$B$6230,0)),"",INDIRECT("'SorP'!$A$"&amp;MATCH($J1632,SorP!$B$1:$B$6230,0))))</f>
        <v/>
      </c>
      <c r="U1632" s="238"/>
      <c r="V1632" s="270" t="e">
        <f>IF(C1632="",NA(),MATCH($B1632&amp;$C1632,'Smelter Look-up'!$J:$J,0))</f>
        <v>#N/A</v>
      </c>
      <c r="W1632" s="271"/>
      <c r="X1632" s="271">
        <f t="shared" ca="1" si="235"/>
        <v>0</v>
      </c>
      <c r="Y1632" s="271"/>
      <c r="Z1632" s="271"/>
      <c r="AB1632" s="273" t="str">
        <f t="shared" si="236"/>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4"/>
        <v/>
      </c>
      <c r="T1633" s="222" t="str">
        <f ca="1">IF(B1633="","",IF(ISERROR(MATCH($J1633,SorP!$B$1:$B$6230,0)),"",INDIRECT("'SorP'!$A$"&amp;MATCH($J1633,SorP!$B$1:$B$6230,0))))</f>
        <v/>
      </c>
      <c r="U1633" s="238"/>
      <c r="V1633" s="270" t="e">
        <f>IF(C1633="",NA(),MATCH($B1633&amp;$C1633,'Smelter Look-up'!$J:$J,0))</f>
        <v>#N/A</v>
      </c>
      <c r="W1633" s="271"/>
      <c r="X1633" s="271">
        <f t="shared" ca="1" si="235"/>
        <v>0</v>
      </c>
      <c r="Y1633" s="271"/>
      <c r="Z1633" s="271"/>
      <c r="AB1633" s="273" t="str">
        <f t="shared" si="236"/>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4"/>
        <v/>
      </c>
      <c r="T1634" s="222" t="str">
        <f ca="1">IF(B1634="","",IF(ISERROR(MATCH($J1634,SorP!$B$1:$B$6230,0)),"",INDIRECT("'SorP'!$A$"&amp;MATCH($J1634,SorP!$B$1:$B$6230,0))))</f>
        <v/>
      </c>
      <c r="U1634" s="238"/>
      <c r="V1634" s="270" t="e">
        <f>IF(C1634="",NA(),MATCH($B1634&amp;$C1634,'Smelter Look-up'!$J:$J,0))</f>
        <v>#N/A</v>
      </c>
      <c r="W1634" s="271"/>
      <c r="X1634" s="271">
        <f t="shared" ca="1" si="235"/>
        <v>0</v>
      </c>
      <c r="Y1634" s="271"/>
      <c r="Z1634" s="271"/>
      <c r="AB1634" s="273" t="str">
        <f t="shared" si="236"/>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4"/>
        <v/>
      </c>
      <c r="T1635" s="222" t="str">
        <f ca="1">IF(B1635="","",IF(ISERROR(MATCH($J1635,SorP!$B$1:$B$6230,0)),"",INDIRECT("'SorP'!$A$"&amp;MATCH($J1635,SorP!$B$1:$B$6230,0))))</f>
        <v/>
      </c>
      <c r="U1635" s="238"/>
      <c r="V1635" s="270" t="e">
        <f>IF(C1635="",NA(),MATCH($B1635&amp;$C1635,'Smelter Look-up'!$J:$J,0))</f>
        <v>#N/A</v>
      </c>
      <c r="W1635" s="271"/>
      <c r="X1635" s="271">
        <f t="shared" ca="1" si="235"/>
        <v>0</v>
      </c>
      <c r="Y1635" s="271"/>
      <c r="Z1635" s="271"/>
      <c r="AB1635" s="273" t="str">
        <f t="shared" si="236"/>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4"/>
        <v/>
      </c>
      <c r="T1636" s="222" t="str">
        <f ca="1">IF(B1636="","",IF(ISERROR(MATCH($J1636,SorP!$B$1:$B$6230,0)),"",INDIRECT("'SorP'!$A$"&amp;MATCH($J1636,SorP!$B$1:$B$6230,0))))</f>
        <v/>
      </c>
      <c r="U1636" s="238"/>
      <c r="V1636" s="270" t="e">
        <f>IF(C1636="",NA(),MATCH($B1636&amp;$C1636,'Smelter Look-up'!$J:$J,0))</f>
        <v>#N/A</v>
      </c>
      <c r="W1636" s="271"/>
      <c r="X1636" s="271">
        <f t="shared" ca="1" si="235"/>
        <v>0</v>
      </c>
      <c r="Y1636" s="271"/>
      <c r="Z1636" s="271"/>
      <c r="AB1636" s="273" t="str">
        <f t="shared" si="236"/>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4"/>
        <v/>
      </c>
      <c r="T1637" s="222" t="str">
        <f ca="1">IF(B1637="","",IF(ISERROR(MATCH($J1637,SorP!$B$1:$B$6230,0)),"",INDIRECT("'SorP'!$A$"&amp;MATCH($J1637,SorP!$B$1:$B$6230,0))))</f>
        <v/>
      </c>
      <c r="U1637" s="238"/>
      <c r="V1637" s="270" t="e">
        <f>IF(C1637="",NA(),MATCH($B1637&amp;$C1637,'Smelter Look-up'!$J:$J,0))</f>
        <v>#N/A</v>
      </c>
      <c r="W1637" s="271"/>
      <c r="X1637" s="271">
        <f t="shared" ca="1" si="235"/>
        <v>0</v>
      </c>
      <c r="Y1637" s="271"/>
      <c r="Z1637" s="271"/>
      <c r="AB1637" s="273" t="str">
        <f t="shared" si="236"/>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4"/>
        <v/>
      </c>
      <c r="T1638" s="222" t="str">
        <f ca="1">IF(B1638="","",IF(ISERROR(MATCH($J1638,SorP!$B$1:$B$6230,0)),"",INDIRECT("'SorP'!$A$"&amp;MATCH($J1638,SorP!$B$1:$B$6230,0))))</f>
        <v/>
      </c>
      <c r="U1638" s="238"/>
      <c r="V1638" s="270" t="e">
        <f>IF(C1638="",NA(),MATCH($B1638&amp;$C1638,'Smelter Look-up'!$J:$J,0))</f>
        <v>#N/A</v>
      </c>
      <c r="W1638" s="271"/>
      <c r="X1638" s="271">
        <f t="shared" ca="1" si="235"/>
        <v>0</v>
      </c>
      <c r="Y1638" s="271"/>
      <c r="Z1638" s="271"/>
      <c r="AB1638" s="273" t="str">
        <f t="shared" si="236"/>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4"/>
        <v/>
      </c>
      <c r="T1639" s="222" t="str">
        <f ca="1">IF(B1639="","",IF(ISERROR(MATCH($J1639,SorP!$B$1:$B$6230,0)),"",INDIRECT("'SorP'!$A$"&amp;MATCH($J1639,SorP!$B$1:$B$6230,0))))</f>
        <v/>
      </c>
      <c r="U1639" s="238"/>
      <c r="V1639" s="270" t="e">
        <f>IF(C1639="",NA(),MATCH($B1639&amp;$C1639,'Smelter Look-up'!$J:$J,0))</f>
        <v>#N/A</v>
      </c>
      <c r="W1639" s="271"/>
      <c r="X1639" s="271">
        <f t="shared" ca="1" si="235"/>
        <v>0</v>
      </c>
      <c r="Y1639" s="271"/>
      <c r="Z1639" s="271"/>
      <c r="AB1639" s="273" t="str">
        <f t="shared" si="236"/>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4"/>
        <v/>
      </c>
      <c r="T1645" s="222" t="str">
        <f ca="1">IF(B1645="","",IF(ISERROR(MATCH($J1645,SorP!$B$1:$B$6230,0)),"",INDIRECT("'SorP'!$A$"&amp;MATCH($J1645,SorP!$B$1:$B$6230,0))))</f>
        <v/>
      </c>
      <c r="U1645" s="238"/>
      <c r="V1645" s="270" t="e">
        <f>IF(C1645="",NA(),MATCH($B1645&amp;$C1645,'Smelter Look-up'!$J:$J,0))</f>
        <v>#N/A</v>
      </c>
      <c r="W1645" s="271"/>
      <c r="X1645" s="271">
        <f t="shared" ca="1" si="235"/>
        <v>0</v>
      </c>
      <c r="Y1645" s="271"/>
      <c r="Z1645" s="271"/>
      <c r="AB1645" s="273" t="str">
        <f t="shared" si="236"/>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7">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8">IF(AND(C1657="Smelter not listed",OR(LEN(D1657)=0,LEN(E1657)=0)),1,0)</f>
        <v>0</v>
      </c>
      <c r="Y1657" s="271"/>
      <c r="Z1657" s="271"/>
      <c r="AB1657" s="273" t="str">
        <f t="shared" ref="AB1657" si="239">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40">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41">IF(AND(C1658="Smelter not listed",OR(LEN(D1658)=0,LEN(E1658)=0)),1,0)</f>
        <v>0</v>
      </c>
      <c r="Y1658" s="271"/>
      <c r="Z1658" s="271"/>
      <c r="AB1658" s="273" t="str">
        <f t="shared" ref="AB1658:AB1689" si="242">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40"/>
        <v/>
      </c>
      <c r="T1659" s="222" t="str">
        <f ca="1">IF(B1659="","",IF(ISERROR(MATCH($J1659,SorP!$B$1:$B$6230,0)),"",INDIRECT("'SorP'!$A$"&amp;MATCH($J1659,SorP!$B$1:$B$6230,0))))</f>
        <v/>
      </c>
      <c r="U1659" s="238"/>
      <c r="V1659" s="270" t="e">
        <f>IF(C1659="",NA(),MATCH($B1659&amp;$C1659,'Smelter Look-up'!$J:$J,0))</f>
        <v>#N/A</v>
      </c>
      <c r="W1659" s="271"/>
      <c r="X1659" s="271">
        <f t="shared" ca="1" si="241"/>
        <v>0</v>
      </c>
      <c r="Y1659" s="271"/>
      <c r="Z1659" s="271"/>
      <c r="AB1659" s="273" t="str">
        <f t="shared" si="242"/>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40"/>
        <v/>
      </c>
      <c r="T1660" s="222" t="str">
        <f ca="1">IF(B1660="","",IF(ISERROR(MATCH($J1660,SorP!$B$1:$B$6230,0)),"",INDIRECT("'SorP'!$A$"&amp;MATCH($J1660,SorP!$B$1:$B$6230,0))))</f>
        <v/>
      </c>
      <c r="U1660" s="238"/>
      <c r="V1660" s="270" t="e">
        <f>IF(C1660="",NA(),MATCH($B1660&amp;$C1660,'Smelter Look-up'!$J:$J,0))</f>
        <v>#N/A</v>
      </c>
      <c r="W1660" s="271"/>
      <c r="X1660" s="271">
        <f t="shared" ca="1" si="241"/>
        <v>0</v>
      </c>
      <c r="Y1660" s="271"/>
      <c r="Z1660" s="271"/>
      <c r="AB1660" s="273" t="str">
        <f t="shared" si="242"/>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40"/>
        <v/>
      </c>
      <c r="T1661" s="222" t="str">
        <f ca="1">IF(B1661="","",IF(ISERROR(MATCH($J1661,SorP!$B$1:$B$6230,0)),"",INDIRECT("'SorP'!$A$"&amp;MATCH($J1661,SorP!$B$1:$B$6230,0))))</f>
        <v/>
      </c>
      <c r="U1661" s="238"/>
      <c r="V1661" s="270" t="e">
        <f>IF(C1661="",NA(),MATCH($B1661&amp;$C1661,'Smelter Look-up'!$J:$J,0))</f>
        <v>#N/A</v>
      </c>
      <c r="W1661" s="271"/>
      <c r="X1661" s="271">
        <f t="shared" ca="1" si="241"/>
        <v>0</v>
      </c>
      <c r="Y1661" s="271"/>
      <c r="Z1661" s="271"/>
      <c r="AB1661" s="273" t="str">
        <f t="shared" si="242"/>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40"/>
        <v/>
      </c>
      <c r="T1662" s="222" t="str">
        <f ca="1">IF(B1662="","",IF(ISERROR(MATCH($J1662,SorP!$B$1:$B$6230,0)),"",INDIRECT("'SorP'!$A$"&amp;MATCH($J1662,SorP!$B$1:$B$6230,0))))</f>
        <v/>
      </c>
      <c r="U1662" s="238"/>
      <c r="V1662" s="270" t="e">
        <f>IF(C1662="",NA(),MATCH($B1662&amp;$C1662,'Smelter Look-up'!$J:$J,0))</f>
        <v>#N/A</v>
      </c>
      <c r="W1662" s="271"/>
      <c r="X1662" s="271">
        <f t="shared" ca="1" si="241"/>
        <v>0</v>
      </c>
      <c r="Y1662" s="271"/>
      <c r="Z1662" s="271"/>
      <c r="AB1662" s="273" t="str">
        <f t="shared" si="242"/>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3">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4">IF(AND(C1690="Smelter not listed",OR(LEN(D1690)=0,LEN(E1690)=0)),1,0)</f>
        <v>0</v>
      </c>
      <c r="Y1690" s="271"/>
      <c r="Z1690" s="271"/>
      <c r="AB1690" s="273" t="str">
        <f t="shared" ref="AB1690:AB1720" si="245">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3"/>
        <v/>
      </c>
      <c r="T1691" s="222" t="str">
        <f ca="1">IF(B1691="","",IF(ISERROR(MATCH($J1691,SorP!$B$1:$B$6230,0)),"",INDIRECT("'SorP'!$A$"&amp;MATCH($J1691,SorP!$B$1:$B$6230,0))))</f>
        <v/>
      </c>
      <c r="U1691" s="238"/>
      <c r="V1691" s="270" t="e">
        <f>IF(C1691="",NA(),MATCH($B1691&amp;$C1691,'Smelter Look-up'!$J:$J,0))</f>
        <v>#N/A</v>
      </c>
      <c r="W1691" s="271"/>
      <c r="X1691" s="271">
        <f t="shared" ca="1" si="244"/>
        <v>0</v>
      </c>
      <c r="Y1691" s="271"/>
      <c r="Z1691" s="271"/>
      <c r="AB1691" s="273" t="str">
        <f t="shared" si="245"/>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3"/>
        <v/>
      </c>
      <c r="T1692" s="222" t="str">
        <f ca="1">IF(B1692="","",IF(ISERROR(MATCH($J1692,SorP!$B$1:$B$6230,0)),"",INDIRECT("'SorP'!$A$"&amp;MATCH($J1692,SorP!$B$1:$B$6230,0))))</f>
        <v/>
      </c>
      <c r="U1692" s="238"/>
      <c r="V1692" s="270" t="e">
        <f>IF(C1692="",NA(),MATCH($B1692&amp;$C1692,'Smelter Look-up'!$J:$J,0))</f>
        <v>#N/A</v>
      </c>
      <c r="W1692" s="271"/>
      <c r="X1692" s="271">
        <f t="shared" ca="1" si="244"/>
        <v>0</v>
      </c>
      <c r="Y1692" s="271"/>
      <c r="Z1692" s="271"/>
      <c r="AB1692" s="273" t="str">
        <f t="shared" si="245"/>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3"/>
        <v/>
      </c>
      <c r="T1693" s="222" t="str">
        <f ca="1">IF(B1693="","",IF(ISERROR(MATCH($J1693,SorP!$B$1:$B$6230,0)),"",INDIRECT("'SorP'!$A$"&amp;MATCH($J1693,SorP!$B$1:$B$6230,0))))</f>
        <v/>
      </c>
      <c r="U1693" s="238"/>
      <c r="V1693" s="270" t="e">
        <f>IF(C1693="",NA(),MATCH($B1693&amp;$C1693,'Smelter Look-up'!$J:$J,0))</f>
        <v>#N/A</v>
      </c>
      <c r="W1693" s="271"/>
      <c r="X1693" s="271">
        <f t="shared" ca="1" si="244"/>
        <v>0</v>
      </c>
      <c r="Y1693" s="271"/>
      <c r="Z1693" s="271"/>
      <c r="AB1693" s="273" t="str">
        <f t="shared" si="245"/>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3"/>
        <v/>
      </c>
      <c r="T1694" s="222" t="str">
        <f ca="1">IF(B1694="","",IF(ISERROR(MATCH($J1694,SorP!$B$1:$B$6230,0)),"",INDIRECT("'SorP'!$A$"&amp;MATCH($J1694,SorP!$B$1:$B$6230,0))))</f>
        <v/>
      </c>
      <c r="U1694" s="238"/>
      <c r="V1694" s="270" t="e">
        <f>IF(C1694="",NA(),MATCH($B1694&amp;$C1694,'Smelter Look-up'!$J:$J,0))</f>
        <v>#N/A</v>
      </c>
      <c r="W1694" s="271"/>
      <c r="X1694" s="271">
        <f t="shared" ca="1" si="244"/>
        <v>0</v>
      </c>
      <c r="Y1694" s="271"/>
      <c r="Z1694" s="271"/>
      <c r="AB1694" s="273" t="str">
        <f t="shared" si="245"/>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3"/>
        <v/>
      </c>
      <c r="T1695" s="222" t="str">
        <f ca="1">IF(B1695="","",IF(ISERROR(MATCH($J1695,SorP!$B$1:$B$6230,0)),"",INDIRECT("'SorP'!$A$"&amp;MATCH($J1695,SorP!$B$1:$B$6230,0))))</f>
        <v/>
      </c>
      <c r="U1695" s="238"/>
      <c r="V1695" s="270" t="e">
        <f>IF(C1695="",NA(),MATCH($B1695&amp;$C1695,'Smelter Look-up'!$J:$J,0))</f>
        <v>#N/A</v>
      </c>
      <c r="W1695" s="271"/>
      <c r="X1695" s="271">
        <f t="shared" ca="1" si="244"/>
        <v>0</v>
      </c>
      <c r="Y1695" s="271"/>
      <c r="Z1695" s="271"/>
      <c r="AB1695" s="273" t="str">
        <f t="shared" si="245"/>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3"/>
        <v/>
      </c>
      <c r="T1696" s="222" t="str">
        <f ca="1">IF(B1696="","",IF(ISERROR(MATCH($J1696,SorP!$B$1:$B$6230,0)),"",INDIRECT("'SorP'!$A$"&amp;MATCH($J1696,SorP!$B$1:$B$6230,0))))</f>
        <v/>
      </c>
      <c r="U1696" s="238"/>
      <c r="V1696" s="270" t="e">
        <f>IF(C1696="",NA(),MATCH($B1696&amp;$C1696,'Smelter Look-up'!$J:$J,0))</f>
        <v>#N/A</v>
      </c>
      <c r="W1696" s="271"/>
      <c r="X1696" s="271">
        <f t="shared" ca="1" si="244"/>
        <v>0</v>
      </c>
      <c r="Y1696" s="271"/>
      <c r="Z1696" s="271"/>
      <c r="AB1696" s="273" t="str">
        <f t="shared" si="245"/>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3"/>
        <v/>
      </c>
      <c r="T1697" s="222" t="str">
        <f ca="1">IF(B1697="","",IF(ISERROR(MATCH($J1697,SorP!$B$1:$B$6230,0)),"",INDIRECT("'SorP'!$A$"&amp;MATCH($J1697,SorP!$B$1:$B$6230,0))))</f>
        <v/>
      </c>
      <c r="U1697" s="238"/>
      <c r="V1697" s="270" t="e">
        <f>IF(C1697="",NA(),MATCH($B1697&amp;$C1697,'Smelter Look-up'!$J:$J,0))</f>
        <v>#N/A</v>
      </c>
      <c r="W1697" s="271"/>
      <c r="X1697" s="271">
        <f t="shared" ca="1" si="244"/>
        <v>0</v>
      </c>
      <c r="Y1697" s="271"/>
      <c r="Z1697" s="271"/>
      <c r="AB1697" s="273" t="str">
        <f t="shared" si="245"/>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3"/>
        <v/>
      </c>
      <c r="T1698" s="222" t="str">
        <f ca="1">IF(B1698="","",IF(ISERROR(MATCH($J1698,SorP!$B$1:$B$6230,0)),"",INDIRECT("'SorP'!$A$"&amp;MATCH($J1698,SorP!$B$1:$B$6230,0))))</f>
        <v/>
      </c>
      <c r="U1698" s="238"/>
      <c r="V1698" s="270" t="e">
        <f>IF(C1698="",NA(),MATCH($B1698&amp;$C1698,'Smelter Look-up'!$J:$J,0))</f>
        <v>#N/A</v>
      </c>
      <c r="W1698" s="271"/>
      <c r="X1698" s="271">
        <f t="shared" ca="1" si="244"/>
        <v>0</v>
      </c>
      <c r="Y1698" s="271"/>
      <c r="Z1698" s="271"/>
      <c r="AB1698" s="273" t="str">
        <f t="shared" si="245"/>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3"/>
        <v/>
      </c>
      <c r="T1699" s="222" t="str">
        <f ca="1">IF(B1699="","",IF(ISERROR(MATCH($J1699,SorP!$B$1:$B$6230,0)),"",INDIRECT("'SorP'!$A$"&amp;MATCH($J1699,SorP!$B$1:$B$6230,0))))</f>
        <v/>
      </c>
      <c r="U1699" s="238"/>
      <c r="V1699" s="270" t="e">
        <f>IF(C1699="",NA(),MATCH($B1699&amp;$C1699,'Smelter Look-up'!$J:$J,0))</f>
        <v>#N/A</v>
      </c>
      <c r="W1699" s="271"/>
      <c r="X1699" s="271">
        <f t="shared" ca="1" si="244"/>
        <v>0</v>
      </c>
      <c r="Y1699" s="271"/>
      <c r="Z1699" s="271"/>
      <c r="AB1699" s="273" t="str">
        <f t="shared" si="245"/>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3"/>
        <v/>
      </c>
      <c r="T1700" s="222" t="str">
        <f ca="1">IF(B1700="","",IF(ISERROR(MATCH($J1700,SorP!$B$1:$B$6230,0)),"",INDIRECT("'SorP'!$A$"&amp;MATCH($J1700,SorP!$B$1:$B$6230,0))))</f>
        <v/>
      </c>
      <c r="U1700" s="238"/>
      <c r="V1700" s="270" t="e">
        <f>IF(C1700="",NA(),MATCH($B1700&amp;$C1700,'Smelter Look-up'!$J:$J,0))</f>
        <v>#N/A</v>
      </c>
      <c r="W1700" s="271"/>
      <c r="X1700" s="271">
        <f t="shared" ca="1" si="244"/>
        <v>0</v>
      </c>
      <c r="Y1700" s="271"/>
      <c r="Z1700" s="271"/>
      <c r="AB1700" s="273" t="str">
        <f t="shared" si="245"/>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3"/>
        <v/>
      </c>
      <c r="T1701" s="222" t="str">
        <f ca="1">IF(B1701="","",IF(ISERROR(MATCH($J1701,SorP!$B$1:$B$6230,0)),"",INDIRECT("'SorP'!$A$"&amp;MATCH($J1701,SorP!$B$1:$B$6230,0))))</f>
        <v/>
      </c>
      <c r="U1701" s="238"/>
      <c r="V1701" s="270" t="e">
        <f>IF(C1701="",NA(),MATCH($B1701&amp;$C1701,'Smelter Look-up'!$J:$J,0))</f>
        <v>#N/A</v>
      </c>
      <c r="W1701" s="271"/>
      <c r="X1701" s="271">
        <f t="shared" ca="1" si="244"/>
        <v>0</v>
      </c>
      <c r="Y1701" s="271"/>
      <c r="Z1701" s="271"/>
      <c r="AB1701" s="273" t="str">
        <f t="shared" si="245"/>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3"/>
        <v/>
      </c>
      <c r="T1702" s="222" t="str">
        <f ca="1">IF(B1702="","",IF(ISERROR(MATCH($J1702,SorP!$B$1:$B$6230,0)),"",INDIRECT("'SorP'!$A$"&amp;MATCH($J1702,SorP!$B$1:$B$6230,0))))</f>
        <v/>
      </c>
      <c r="U1702" s="238"/>
      <c r="V1702" s="270" t="e">
        <f>IF(C1702="",NA(),MATCH($B1702&amp;$C1702,'Smelter Look-up'!$J:$J,0))</f>
        <v>#N/A</v>
      </c>
      <c r="W1702" s="271"/>
      <c r="X1702" s="271">
        <f t="shared" ca="1" si="244"/>
        <v>0</v>
      </c>
      <c r="Y1702" s="271"/>
      <c r="Z1702" s="271"/>
      <c r="AB1702" s="273" t="str">
        <f t="shared" si="245"/>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3"/>
        <v/>
      </c>
      <c r="T1703" s="222" t="str">
        <f ca="1">IF(B1703="","",IF(ISERROR(MATCH($J1703,SorP!$B$1:$B$6230,0)),"",INDIRECT("'SorP'!$A$"&amp;MATCH($J1703,SorP!$B$1:$B$6230,0))))</f>
        <v/>
      </c>
      <c r="U1703" s="238"/>
      <c r="V1703" s="270" t="e">
        <f>IF(C1703="",NA(),MATCH($B1703&amp;$C1703,'Smelter Look-up'!$J:$J,0))</f>
        <v>#N/A</v>
      </c>
      <c r="W1703" s="271"/>
      <c r="X1703" s="271">
        <f t="shared" ca="1" si="244"/>
        <v>0</v>
      </c>
      <c r="Y1703" s="271"/>
      <c r="Z1703" s="271"/>
      <c r="AB1703" s="273" t="str">
        <f t="shared" si="245"/>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3"/>
        <v/>
      </c>
      <c r="T1709" s="222" t="str">
        <f ca="1">IF(B1709="","",IF(ISERROR(MATCH($J1709,SorP!$B$1:$B$6230,0)),"",INDIRECT("'SorP'!$A$"&amp;MATCH($J1709,SorP!$B$1:$B$6230,0))))</f>
        <v/>
      </c>
      <c r="U1709" s="238"/>
      <c r="V1709" s="270" t="e">
        <f>IF(C1709="",NA(),MATCH($B1709&amp;$C1709,'Smelter Look-up'!$J:$J,0))</f>
        <v>#N/A</v>
      </c>
      <c r="W1709" s="271"/>
      <c r="X1709" s="271">
        <f t="shared" ca="1" si="244"/>
        <v>0</v>
      </c>
      <c r="Y1709" s="271"/>
      <c r="Z1709" s="271"/>
      <c r="AB1709" s="273" t="str">
        <f t="shared" si="245"/>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6">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7">IF(AND(C1721="Smelter not listed",OR(LEN(D1721)=0,LEN(E1721)=0)),1,0)</f>
        <v>0</v>
      </c>
      <c r="Y1721" s="271"/>
      <c r="Z1721" s="271"/>
      <c r="AB1721" s="273" t="str">
        <f t="shared" ref="AB1721" si="248">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9">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50">IF(AND(C1722="Smelter not listed",OR(LEN(D1722)=0,LEN(E1722)=0)),1,0)</f>
        <v>0</v>
      </c>
      <c r="Y1722" s="271"/>
      <c r="Z1722" s="271"/>
      <c r="AB1722" s="273" t="str">
        <f t="shared" ref="AB1722:AB1753" si="251">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9"/>
        <v/>
      </c>
      <c r="T1723" s="222" t="str">
        <f ca="1">IF(B1723="","",IF(ISERROR(MATCH($J1723,SorP!$B$1:$B$6230,0)),"",INDIRECT("'SorP'!$A$"&amp;MATCH($J1723,SorP!$B$1:$B$6230,0))))</f>
        <v/>
      </c>
      <c r="U1723" s="238"/>
      <c r="V1723" s="270" t="e">
        <f>IF(C1723="",NA(),MATCH($B1723&amp;$C1723,'Smelter Look-up'!$J:$J,0))</f>
        <v>#N/A</v>
      </c>
      <c r="W1723" s="271"/>
      <c r="X1723" s="271">
        <f t="shared" ca="1" si="250"/>
        <v>0</v>
      </c>
      <c r="Y1723" s="271"/>
      <c r="Z1723" s="271"/>
      <c r="AB1723" s="273" t="str">
        <f t="shared" si="251"/>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9"/>
        <v/>
      </c>
      <c r="T1724" s="222" t="str">
        <f ca="1">IF(B1724="","",IF(ISERROR(MATCH($J1724,SorP!$B$1:$B$6230,0)),"",INDIRECT("'SorP'!$A$"&amp;MATCH($J1724,SorP!$B$1:$B$6230,0))))</f>
        <v/>
      </c>
      <c r="U1724" s="238"/>
      <c r="V1724" s="270" t="e">
        <f>IF(C1724="",NA(),MATCH($B1724&amp;$C1724,'Smelter Look-up'!$J:$J,0))</f>
        <v>#N/A</v>
      </c>
      <c r="W1724" s="271"/>
      <c r="X1724" s="271">
        <f t="shared" ca="1" si="250"/>
        <v>0</v>
      </c>
      <c r="Y1724" s="271"/>
      <c r="Z1724" s="271"/>
      <c r="AB1724" s="273" t="str">
        <f t="shared" si="251"/>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9"/>
        <v/>
      </c>
      <c r="T1725" s="222" t="str">
        <f ca="1">IF(B1725="","",IF(ISERROR(MATCH($J1725,SorP!$B$1:$B$6230,0)),"",INDIRECT("'SorP'!$A$"&amp;MATCH($J1725,SorP!$B$1:$B$6230,0))))</f>
        <v/>
      </c>
      <c r="U1725" s="238"/>
      <c r="V1725" s="270" t="e">
        <f>IF(C1725="",NA(),MATCH($B1725&amp;$C1725,'Smelter Look-up'!$J:$J,0))</f>
        <v>#N/A</v>
      </c>
      <c r="W1725" s="271"/>
      <c r="X1725" s="271">
        <f t="shared" ca="1" si="250"/>
        <v>0</v>
      </c>
      <c r="Y1725" s="271"/>
      <c r="Z1725" s="271"/>
      <c r="AB1725" s="273" t="str">
        <f t="shared" si="251"/>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9"/>
        <v/>
      </c>
      <c r="T1726" s="222" t="str">
        <f ca="1">IF(B1726="","",IF(ISERROR(MATCH($J1726,SorP!$B$1:$B$6230,0)),"",INDIRECT("'SorP'!$A$"&amp;MATCH($J1726,SorP!$B$1:$B$6230,0))))</f>
        <v/>
      </c>
      <c r="U1726" s="238"/>
      <c r="V1726" s="270" t="e">
        <f>IF(C1726="",NA(),MATCH($B1726&amp;$C1726,'Smelter Look-up'!$J:$J,0))</f>
        <v>#N/A</v>
      </c>
      <c r="W1726" s="271"/>
      <c r="X1726" s="271">
        <f t="shared" ca="1" si="250"/>
        <v>0</v>
      </c>
      <c r="Y1726" s="271"/>
      <c r="Z1726" s="271"/>
      <c r="AB1726" s="273" t="str">
        <f t="shared" si="251"/>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52">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3">IF(AND(C1754="Smelter not listed",OR(LEN(D1754)=0,LEN(E1754)=0)),1,0)</f>
        <v>0</v>
      </c>
      <c r="Y1754" s="271"/>
      <c r="Z1754" s="271"/>
      <c r="AB1754" s="273" t="str">
        <f t="shared" ref="AB1754:AB1784" si="254">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2"/>
        <v/>
      </c>
      <c r="T1755" s="222" t="str">
        <f ca="1">IF(B1755="","",IF(ISERROR(MATCH($J1755,SorP!$B$1:$B$6230,0)),"",INDIRECT("'SorP'!$A$"&amp;MATCH($J1755,SorP!$B$1:$B$6230,0))))</f>
        <v/>
      </c>
      <c r="U1755" s="238"/>
      <c r="V1755" s="270" t="e">
        <f>IF(C1755="",NA(),MATCH($B1755&amp;$C1755,'Smelter Look-up'!$J:$J,0))</f>
        <v>#N/A</v>
      </c>
      <c r="W1755" s="271"/>
      <c r="X1755" s="271">
        <f t="shared" ca="1" si="253"/>
        <v>0</v>
      </c>
      <c r="Y1755" s="271"/>
      <c r="Z1755" s="271"/>
      <c r="AB1755" s="273" t="str">
        <f t="shared" si="25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2"/>
        <v/>
      </c>
      <c r="T1756" s="222" t="str">
        <f ca="1">IF(B1756="","",IF(ISERROR(MATCH($J1756,SorP!$B$1:$B$6230,0)),"",INDIRECT("'SorP'!$A$"&amp;MATCH($J1756,SorP!$B$1:$B$6230,0))))</f>
        <v/>
      </c>
      <c r="U1756" s="238"/>
      <c r="V1756" s="270" t="e">
        <f>IF(C1756="",NA(),MATCH($B1756&amp;$C1756,'Smelter Look-up'!$J:$J,0))</f>
        <v>#N/A</v>
      </c>
      <c r="W1756" s="271"/>
      <c r="X1756" s="271">
        <f t="shared" ca="1" si="253"/>
        <v>0</v>
      </c>
      <c r="Y1756" s="271"/>
      <c r="Z1756" s="271"/>
      <c r="AB1756" s="273" t="str">
        <f t="shared" si="254"/>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2"/>
        <v/>
      </c>
      <c r="T1757" s="222" t="str">
        <f ca="1">IF(B1757="","",IF(ISERROR(MATCH($J1757,SorP!$B$1:$B$6230,0)),"",INDIRECT("'SorP'!$A$"&amp;MATCH($J1757,SorP!$B$1:$B$6230,0))))</f>
        <v/>
      </c>
      <c r="U1757" s="238"/>
      <c r="V1757" s="270" t="e">
        <f>IF(C1757="",NA(),MATCH($B1757&amp;$C1757,'Smelter Look-up'!$J:$J,0))</f>
        <v>#N/A</v>
      </c>
      <c r="W1757" s="271"/>
      <c r="X1757" s="271">
        <f t="shared" ca="1" si="253"/>
        <v>0</v>
      </c>
      <c r="Y1757" s="271"/>
      <c r="Z1757" s="271"/>
      <c r="AB1757" s="273" t="str">
        <f t="shared" si="254"/>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2"/>
        <v/>
      </c>
      <c r="T1758" s="222" t="str">
        <f ca="1">IF(B1758="","",IF(ISERROR(MATCH($J1758,SorP!$B$1:$B$6230,0)),"",INDIRECT("'SorP'!$A$"&amp;MATCH($J1758,SorP!$B$1:$B$6230,0))))</f>
        <v/>
      </c>
      <c r="U1758" s="238"/>
      <c r="V1758" s="270" t="e">
        <f>IF(C1758="",NA(),MATCH($B1758&amp;$C1758,'Smelter Look-up'!$J:$J,0))</f>
        <v>#N/A</v>
      </c>
      <c r="W1758" s="271"/>
      <c r="X1758" s="271">
        <f t="shared" ca="1" si="253"/>
        <v>0</v>
      </c>
      <c r="Y1758" s="271"/>
      <c r="Z1758" s="271"/>
      <c r="AB1758" s="273" t="str">
        <f t="shared" si="254"/>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2"/>
        <v/>
      </c>
      <c r="T1759" s="222" t="str">
        <f ca="1">IF(B1759="","",IF(ISERROR(MATCH($J1759,SorP!$B$1:$B$6230,0)),"",INDIRECT("'SorP'!$A$"&amp;MATCH($J1759,SorP!$B$1:$B$6230,0))))</f>
        <v/>
      </c>
      <c r="U1759" s="238"/>
      <c r="V1759" s="270" t="e">
        <f>IF(C1759="",NA(),MATCH($B1759&amp;$C1759,'Smelter Look-up'!$J:$J,0))</f>
        <v>#N/A</v>
      </c>
      <c r="W1759" s="271"/>
      <c r="X1759" s="271">
        <f t="shared" ca="1" si="253"/>
        <v>0</v>
      </c>
      <c r="Y1759" s="271"/>
      <c r="Z1759" s="271"/>
      <c r="AB1759" s="273" t="str">
        <f t="shared" si="254"/>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2"/>
        <v/>
      </c>
      <c r="T1760" s="222" t="str">
        <f ca="1">IF(B1760="","",IF(ISERROR(MATCH($J1760,SorP!$B$1:$B$6230,0)),"",INDIRECT("'SorP'!$A$"&amp;MATCH($J1760,SorP!$B$1:$B$6230,0))))</f>
        <v/>
      </c>
      <c r="U1760" s="238"/>
      <c r="V1760" s="270" t="e">
        <f>IF(C1760="",NA(),MATCH($B1760&amp;$C1760,'Smelter Look-up'!$J:$J,0))</f>
        <v>#N/A</v>
      </c>
      <c r="W1760" s="271"/>
      <c r="X1760" s="271">
        <f t="shared" ca="1" si="253"/>
        <v>0</v>
      </c>
      <c r="Y1760" s="271"/>
      <c r="Z1760" s="271"/>
      <c r="AB1760" s="273" t="str">
        <f t="shared" si="254"/>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2"/>
        <v/>
      </c>
      <c r="T1761" s="222" t="str">
        <f ca="1">IF(B1761="","",IF(ISERROR(MATCH($J1761,SorP!$B$1:$B$6230,0)),"",INDIRECT("'SorP'!$A$"&amp;MATCH($J1761,SorP!$B$1:$B$6230,0))))</f>
        <v/>
      </c>
      <c r="U1761" s="238"/>
      <c r="V1761" s="270" t="e">
        <f>IF(C1761="",NA(),MATCH($B1761&amp;$C1761,'Smelter Look-up'!$J:$J,0))</f>
        <v>#N/A</v>
      </c>
      <c r="W1761" s="271"/>
      <c r="X1761" s="271">
        <f t="shared" ca="1" si="253"/>
        <v>0</v>
      </c>
      <c r="Y1761" s="271"/>
      <c r="Z1761" s="271"/>
      <c r="AB1761" s="273" t="str">
        <f t="shared" si="254"/>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2"/>
        <v/>
      </c>
      <c r="T1762" s="222" t="str">
        <f ca="1">IF(B1762="","",IF(ISERROR(MATCH($J1762,SorP!$B$1:$B$6230,0)),"",INDIRECT("'SorP'!$A$"&amp;MATCH($J1762,SorP!$B$1:$B$6230,0))))</f>
        <v/>
      </c>
      <c r="U1762" s="238"/>
      <c r="V1762" s="270" t="e">
        <f>IF(C1762="",NA(),MATCH($B1762&amp;$C1762,'Smelter Look-up'!$J:$J,0))</f>
        <v>#N/A</v>
      </c>
      <c r="W1762" s="271"/>
      <c r="X1762" s="271">
        <f t="shared" ca="1" si="253"/>
        <v>0</v>
      </c>
      <c r="Y1762" s="271"/>
      <c r="Z1762" s="271"/>
      <c r="AB1762" s="273" t="str">
        <f t="shared" si="254"/>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2"/>
        <v/>
      </c>
      <c r="T1763" s="222" t="str">
        <f ca="1">IF(B1763="","",IF(ISERROR(MATCH($J1763,SorP!$B$1:$B$6230,0)),"",INDIRECT("'SorP'!$A$"&amp;MATCH($J1763,SorP!$B$1:$B$6230,0))))</f>
        <v/>
      </c>
      <c r="U1763" s="238"/>
      <c r="V1763" s="270" t="e">
        <f>IF(C1763="",NA(),MATCH($B1763&amp;$C1763,'Smelter Look-up'!$J:$J,0))</f>
        <v>#N/A</v>
      </c>
      <c r="W1763" s="271"/>
      <c r="X1763" s="271">
        <f t="shared" ca="1" si="253"/>
        <v>0</v>
      </c>
      <c r="Y1763" s="271"/>
      <c r="Z1763" s="271"/>
      <c r="AB1763" s="273" t="str">
        <f t="shared" si="254"/>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2"/>
        <v/>
      </c>
      <c r="T1764" s="222" t="str">
        <f ca="1">IF(B1764="","",IF(ISERROR(MATCH($J1764,SorP!$B$1:$B$6230,0)),"",INDIRECT("'SorP'!$A$"&amp;MATCH($J1764,SorP!$B$1:$B$6230,0))))</f>
        <v/>
      </c>
      <c r="U1764" s="238"/>
      <c r="V1764" s="270" t="e">
        <f>IF(C1764="",NA(),MATCH($B1764&amp;$C1764,'Smelter Look-up'!$J:$J,0))</f>
        <v>#N/A</v>
      </c>
      <c r="W1764" s="271"/>
      <c r="X1764" s="271">
        <f t="shared" ca="1" si="253"/>
        <v>0</v>
      </c>
      <c r="Y1764" s="271"/>
      <c r="Z1764" s="271"/>
      <c r="AB1764" s="273" t="str">
        <f t="shared" si="254"/>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2"/>
        <v/>
      </c>
      <c r="T1765" s="222" t="str">
        <f ca="1">IF(B1765="","",IF(ISERROR(MATCH($J1765,SorP!$B$1:$B$6230,0)),"",INDIRECT("'SorP'!$A$"&amp;MATCH($J1765,SorP!$B$1:$B$6230,0))))</f>
        <v/>
      </c>
      <c r="U1765" s="238"/>
      <c r="V1765" s="270" t="e">
        <f>IF(C1765="",NA(),MATCH($B1765&amp;$C1765,'Smelter Look-up'!$J:$J,0))</f>
        <v>#N/A</v>
      </c>
      <c r="W1765" s="271"/>
      <c r="X1765" s="271">
        <f t="shared" ca="1" si="253"/>
        <v>0</v>
      </c>
      <c r="Y1765" s="271"/>
      <c r="Z1765" s="271"/>
      <c r="AB1765" s="273" t="str">
        <f t="shared" si="254"/>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2"/>
        <v/>
      </c>
      <c r="T1766" s="222" t="str">
        <f ca="1">IF(B1766="","",IF(ISERROR(MATCH($J1766,SorP!$B$1:$B$6230,0)),"",INDIRECT("'SorP'!$A$"&amp;MATCH($J1766,SorP!$B$1:$B$6230,0))))</f>
        <v/>
      </c>
      <c r="U1766" s="238"/>
      <c r="V1766" s="270" t="e">
        <f>IF(C1766="",NA(),MATCH($B1766&amp;$C1766,'Smelter Look-up'!$J:$J,0))</f>
        <v>#N/A</v>
      </c>
      <c r="W1766" s="271"/>
      <c r="X1766" s="271">
        <f t="shared" ca="1" si="253"/>
        <v>0</v>
      </c>
      <c r="Y1766" s="271"/>
      <c r="Z1766" s="271"/>
      <c r="AB1766" s="273" t="str">
        <f t="shared" si="254"/>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2"/>
        <v/>
      </c>
      <c r="T1767" s="222" t="str">
        <f ca="1">IF(B1767="","",IF(ISERROR(MATCH($J1767,SorP!$B$1:$B$6230,0)),"",INDIRECT("'SorP'!$A$"&amp;MATCH($J1767,SorP!$B$1:$B$6230,0))))</f>
        <v/>
      </c>
      <c r="U1767" s="238"/>
      <c r="V1767" s="270" t="e">
        <f>IF(C1767="",NA(),MATCH($B1767&amp;$C1767,'Smelter Look-up'!$J:$J,0))</f>
        <v>#N/A</v>
      </c>
      <c r="W1767" s="271"/>
      <c r="X1767" s="271">
        <f t="shared" ca="1" si="253"/>
        <v>0</v>
      </c>
      <c r="Y1767" s="271"/>
      <c r="Z1767" s="271"/>
      <c r="AB1767" s="273" t="str">
        <f t="shared" si="254"/>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2"/>
        <v/>
      </c>
      <c r="T1773" s="222" t="str">
        <f ca="1">IF(B1773="","",IF(ISERROR(MATCH($J1773,SorP!$B$1:$B$6230,0)),"",INDIRECT("'SorP'!$A$"&amp;MATCH($J1773,SorP!$B$1:$B$6230,0))))</f>
        <v/>
      </c>
      <c r="U1773" s="238"/>
      <c r="V1773" s="270" t="e">
        <f>IF(C1773="",NA(),MATCH($B1773&amp;$C1773,'Smelter Look-up'!$J:$J,0))</f>
        <v>#N/A</v>
      </c>
      <c r="W1773" s="271"/>
      <c r="X1773" s="271">
        <f t="shared" ca="1" si="253"/>
        <v>0</v>
      </c>
      <c r="Y1773" s="271"/>
      <c r="Z1773" s="271"/>
      <c r="AB1773" s="273" t="str">
        <f t="shared" si="254"/>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5">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6">IF(AND(C1785="Smelter not listed",OR(LEN(D1785)=0,LEN(E1785)=0)),1,0)</f>
        <v>0</v>
      </c>
      <c r="Y1785" s="271"/>
      <c r="Z1785" s="271"/>
      <c r="AB1785" s="273" t="str">
        <f t="shared" ref="AB1785" si="257">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8">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9">IF(AND(C1786="Smelter not listed",OR(LEN(D1786)=0,LEN(E1786)=0)),1,0)</f>
        <v>0</v>
      </c>
      <c r="Y1786" s="271"/>
      <c r="Z1786" s="271"/>
      <c r="AB1786" s="273" t="str">
        <f t="shared" ref="AB1786:AB1817" si="260">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8"/>
        <v/>
      </c>
      <c r="T1787" s="222" t="str">
        <f ca="1">IF(B1787="","",IF(ISERROR(MATCH($J1787,SorP!$B$1:$B$6230,0)),"",INDIRECT("'SorP'!$A$"&amp;MATCH($J1787,SorP!$B$1:$B$6230,0))))</f>
        <v/>
      </c>
      <c r="U1787" s="238"/>
      <c r="V1787" s="270" t="e">
        <f>IF(C1787="",NA(),MATCH($B1787&amp;$C1787,'Smelter Look-up'!$J:$J,0))</f>
        <v>#N/A</v>
      </c>
      <c r="W1787" s="271"/>
      <c r="X1787" s="271">
        <f t="shared" ca="1" si="259"/>
        <v>0</v>
      </c>
      <c r="Y1787" s="271"/>
      <c r="Z1787" s="271"/>
      <c r="AB1787" s="273" t="str">
        <f t="shared" si="260"/>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8"/>
        <v/>
      </c>
      <c r="T1788" s="222" t="str">
        <f ca="1">IF(B1788="","",IF(ISERROR(MATCH($J1788,SorP!$B$1:$B$6230,0)),"",INDIRECT("'SorP'!$A$"&amp;MATCH($J1788,SorP!$B$1:$B$6230,0))))</f>
        <v/>
      </c>
      <c r="U1788" s="238"/>
      <c r="V1788" s="270" t="e">
        <f>IF(C1788="",NA(),MATCH($B1788&amp;$C1788,'Smelter Look-up'!$J:$J,0))</f>
        <v>#N/A</v>
      </c>
      <c r="W1788" s="271"/>
      <c r="X1788" s="271">
        <f t="shared" ca="1" si="259"/>
        <v>0</v>
      </c>
      <c r="Y1788" s="271"/>
      <c r="Z1788" s="271"/>
      <c r="AB1788" s="273" t="str">
        <f t="shared" si="260"/>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8"/>
        <v/>
      </c>
      <c r="T1789" s="222" t="str">
        <f ca="1">IF(B1789="","",IF(ISERROR(MATCH($J1789,SorP!$B$1:$B$6230,0)),"",INDIRECT("'SorP'!$A$"&amp;MATCH($J1789,SorP!$B$1:$B$6230,0))))</f>
        <v/>
      </c>
      <c r="U1789" s="238"/>
      <c r="V1789" s="270" t="e">
        <f>IF(C1789="",NA(),MATCH($B1789&amp;$C1789,'Smelter Look-up'!$J:$J,0))</f>
        <v>#N/A</v>
      </c>
      <c r="W1789" s="271"/>
      <c r="X1789" s="271">
        <f t="shared" ca="1" si="259"/>
        <v>0</v>
      </c>
      <c r="Y1789" s="271"/>
      <c r="Z1789" s="271"/>
      <c r="AB1789" s="273" t="str">
        <f t="shared" si="26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8"/>
        <v/>
      </c>
      <c r="T1790" s="222" t="str">
        <f ca="1">IF(B1790="","",IF(ISERROR(MATCH($J1790,SorP!$B$1:$B$6230,0)),"",INDIRECT("'SorP'!$A$"&amp;MATCH($J1790,SorP!$B$1:$B$6230,0))))</f>
        <v/>
      </c>
      <c r="U1790" s="238"/>
      <c r="V1790" s="270" t="e">
        <f>IF(C1790="",NA(),MATCH($B1790&amp;$C1790,'Smelter Look-up'!$J:$J,0))</f>
        <v>#N/A</v>
      </c>
      <c r="W1790" s="271"/>
      <c r="X1790" s="271">
        <f t="shared" ca="1" si="259"/>
        <v>0</v>
      </c>
      <c r="Y1790" s="271"/>
      <c r="Z1790" s="271"/>
      <c r="AB1790" s="273" t="str">
        <f t="shared" si="26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61">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62">IF(AND(C1818="Smelter not listed",OR(LEN(D1818)=0,LEN(E1818)=0)),1,0)</f>
        <v>0</v>
      </c>
      <c r="Y1818" s="271"/>
      <c r="Z1818" s="271"/>
      <c r="AB1818" s="273" t="str">
        <f t="shared" ref="AB1818:AB1848" si="263">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1"/>
        <v/>
      </c>
      <c r="T1819" s="222" t="str">
        <f ca="1">IF(B1819="","",IF(ISERROR(MATCH($J1819,SorP!$B$1:$B$6230,0)),"",INDIRECT("'SorP'!$A$"&amp;MATCH($J1819,SorP!$B$1:$B$6230,0))))</f>
        <v/>
      </c>
      <c r="U1819" s="238"/>
      <c r="V1819" s="270" t="e">
        <f>IF(C1819="",NA(),MATCH($B1819&amp;$C1819,'Smelter Look-up'!$J:$J,0))</f>
        <v>#N/A</v>
      </c>
      <c r="W1819" s="271"/>
      <c r="X1819" s="271">
        <f t="shared" ca="1" si="262"/>
        <v>0</v>
      </c>
      <c r="Y1819" s="271"/>
      <c r="Z1819" s="271"/>
      <c r="AB1819" s="273" t="str">
        <f t="shared" si="263"/>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1"/>
        <v/>
      </c>
      <c r="T1820" s="222" t="str">
        <f ca="1">IF(B1820="","",IF(ISERROR(MATCH($J1820,SorP!$B$1:$B$6230,0)),"",INDIRECT("'SorP'!$A$"&amp;MATCH($J1820,SorP!$B$1:$B$6230,0))))</f>
        <v/>
      </c>
      <c r="U1820" s="238"/>
      <c r="V1820" s="270" t="e">
        <f>IF(C1820="",NA(),MATCH($B1820&amp;$C1820,'Smelter Look-up'!$J:$J,0))</f>
        <v>#N/A</v>
      </c>
      <c r="W1820" s="271"/>
      <c r="X1820" s="271">
        <f t="shared" ca="1" si="262"/>
        <v>0</v>
      </c>
      <c r="Y1820" s="271"/>
      <c r="Z1820" s="271"/>
      <c r="AB1820" s="273" t="str">
        <f t="shared" si="263"/>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1"/>
        <v/>
      </c>
      <c r="T1821" s="222" t="str">
        <f ca="1">IF(B1821="","",IF(ISERROR(MATCH($J1821,SorP!$B$1:$B$6230,0)),"",INDIRECT("'SorP'!$A$"&amp;MATCH($J1821,SorP!$B$1:$B$6230,0))))</f>
        <v/>
      </c>
      <c r="U1821" s="238"/>
      <c r="V1821" s="270" t="e">
        <f>IF(C1821="",NA(),MATCH($B1821&amp;$C1821,'Smelter Look-up'!$J:$J,0))</f>
        <v>#N/A</v>
      </c>
      <c r="W1821" s="271"/>
      <c r="X1821" s="271">
        <f t="shared" ca="1" si="262"/>
        <v>0</v>
      </c>
      <c r="Y1821" s="271"/>
      <c r="Z1821" s="271"/>
      <c r="AB1821" s="273" t="str">
        <f t="shared" si="26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1"/>
        <v/>
      </c>
      <c r="T1822" s="222" t="str">
        <f ca="1">IF(B1822="","",IF(ISERROR(MATCH($J1822,SorP!$B$1:$B$6230,0)),"",INDIRECT("'SorP'!$A$"&amp;MATCH($J1822,SorP!$B$1:$B$6230,0))))</f>
        <v/>
      </c>
      <c r="U1822" s="238"/>
      <c r="V1822" s="270" t="e">
        <f>IF(C1822="",NA(),MATCH($B1822&amp;$C1822,'Smelter Look-up'!$J:$J,0))</f>
        <v>#N/A</v>
      </c>
      <c r="W1822" s="271"/>
      <c r="X1822" s="271">
        <f t="shared" ca="1" si="262"/>
        <v>0</v>
      </c>
      <c r="Y1822" s="271"/>
      <c r="Z1822" s="271"/>
      <c r="AB1822" s="273" t="str">
        <f t="shared" si="26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1"/>
        <v/>
      </c>
      <c r="T1823" s="222" t="str">
        <f ca="1">IF(B1823="","",IF(ISERROR(MATCH($J1823,SorP!$B$1:$B$6230,0)),"",INDIRECT("'SorP'!$A$"&amp;MATCH($J1823,SorP!$B$1:$B$6230,0))))</f>
        <v/>
      </c>
      <c r="U1823" s="238"/>
      <c r="V1823" s="270" t="e">
        <f>IF(C1823="",NA(),MATCH($B1823&amp;$C1823,'Smelter Look-up'!$J:$J,0))</f>
        <v>#N/A</v>
      </c>
      <c r="W1823" s="271"/>
      <c r="X1823" s="271">
        <f t="shared" ca="1" si="262"/>
        <v>0</v>
      </c>
      <c r="Y1823" s="271"/>
      <c r="Z1823" s="271"/>
      <c r="AB1823" s="273" t="str">
        <f t="shared" si="26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1"/>
        <v/>
      </c>
      <c r="T1824" s="222" t="str">
        <f ca="1">IF(B1824="","",IF(ISERROR(MATCH($J1824,SorP!$B$1:$B$6230,0)),"",INDIRECT("'SorP'!$A$"&amp;MATCH($J1824,SorP!$B$1:$B$6230,0))))</f>
        <v/>
      </c>
      <c r="U1824" s="238"/>
      <c r="V1824" s="270" t="e">
        <f>IF(C1824="",NA(),MATCH($B1824&amp;$C1824,'Smelter Look-up'!$J:$J,0))</f>
        <v>#N/A</v>
      </c>
      <c r="W1824" s="271"/>
      <c r="X1824" s="271">
        <f t="shared" ca="1" si="262"/>
        <v>0</v>
      </c>
      <c r="Y1824" s="271"/>
      <c r="Z1824" s="271"/>
      <c r="AB1824" s="273" t="str">
        <f t="shared" si="26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1"/>
        <v/>
      </c>
      <c r="T1825" s="222" t="str">
        <f ca="1">IF(B1825="","",IF(ISERROR(MATCH($J1825,SorP!$B$1:$B$6230,0)),"",INDIRECT("'SorP'!$A$"&amp;MATCH($J1825,SorP!$B$1:$B$6230,0))))</f>
        <v/>
      </c>
      <c r="U1825" s="238"/>
      <c r="V1825" s="270" t="e">
        <f>IF(C1825="",NA(),MATCH($B1825&amp;$C1825,'Smelter Look-up'!$J:$J,0))</f>
        <v>#N/A</v>
      </c>
      <c r="W1825" s="271"/>
      <c r="X1825" s="271">
        <f t="shared" ca="1" si="262"/>
        <v>0</v>
      </c>
      <c r="Y1825" s="271"/>
      <c r="Z1825" s="271"/>
      <c r="AB1825" s="273" t="str">
        <f t="shared" si="26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1"/>
        <v/>
      </c>
      <c r="T1826" s="222" t="str">
        <f ca="1">IF(B1826="","",IF(ISERROR(MATCH($J1826,SorP!$B$1:$B$6230,0)),"",INDIRECT("'SorP'!$A$"&amp;MATCH($J1826,SorP!$B$1:$B$6230,0))))</f>
        <v/>
      </c>
      <c r="U1826" s="238"/>
      <c r="V1826" s="270" t="e">
        <f>IF(C1826="",NA(),MATCH($B1826&amp;$C1826,'Smelter Look-up'!$J:$J,0))</f>
        <v>#N/A</v>
      </c>
      <c r="W1826" s="271"/>
      <c r="X1826" s="271">
        <f t="shared" ca="1" si="262"/>
        <v>0</v>
      </c>
      <c r="Y1826" s="271"/>
      <c r="Z1826" s="271"/>
      <c r="AB1826" s="273" t="str">
        <f t="shared" si="26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1"/>
        <v/>
      </c>
      <c r="T1827" s="222" t="str">
        <f ca="1">IF(B1827="","",IF(ISERROR(MATCH($J1827,SorP!$B$1:$B$6230,0)),"",INDIRECT("'SorP'!$A$"&amp;MATCH($J1827,SorP!$B$1:$B$6230,0))))</f>
        <v/>
      </c>
      <c r="U1827" s="238"/>
      <c r="V1827" s="270" t="e">
        <f>IF(C1827="",NA(),MATCH($B1827&amp;$C1827,'Smelter Look-up'!$J:$J,0))</f>
        <v>#N/A</v>
      </c>
      <c r="W1827" s="271"/>
      <c r="X1827" s="271">
        <f t="shared" ca="1" si="262"/>
        <v>0</v>
      </c>
      <c r="Y1827" s="271"/>
      <c r="Z1827" s="271"/>
      <c r="AB1827" s="273" t="str">
        <f t="shared" si="26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1"/>
        <v/>
      </c>
      <c r="T1828" s="222" t="str">
        <f ca="1">IF(B1828="","",IF(ISERROR(MATCH($J1828,SorP!$B$1:$B$6230,0)),"",INDIRECT("'SorP'!$A$"&amp;MATCH($J1828,SorP!$B$1:$B$6230,0))))</f>
        <v/>
      </c>
      <c r="U1828" s="238"/>
      <c r="V1828" s="270" t="e">
        <f>IF(C1828="",NA(),MATCH($B1828&amp;$C1828,'Smelter Look-up'!$J:$J,0))</f>
        <v>#N/A</v>
      </c>
      <c r="W1828" s="271"/>
      <c r="X1828" s="271">
        <f t="shared" ca="1" si="262"/>
        <v>0</v>
      </c>
      <c r="Y1828" s="271"/>
      <c r="Z1828" s="271"/>
      <c r="AB1828" s="273" t="str">
        <f t="shared" si="26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1"/>
        <v/>
      </c>
      <c r="T1829" s="222" t="str">
        <f ca="1">IF(B1829="","",IF(ISERROR(MATCH($J1829,SorP!$B$1:$B$6230,0)),"",INDIRECT("'SorP'!$A$"&amp;MATCH($J1829,SorP!$B$1:$B$6230,0))))</f>
        <v/>
      </c>
      <c r="U1829" s="238"/>
      <c r="V1829" s="270" t="e">
        <f>IF(C1829="",NA(),MATCH($B1829&amp;$C1829,'Smelter Look-up'!$J:$J,0))</f>
        <v>#N/A</v>
      </c>
      <c r="W1829" s="271"/>
      <c r="X1829" s="271">
        <f t="shared" ca="1" si="262"/>
        <v>0</v>
      </c>
      <c r="Y1829" s="271"/>
      <c r="Z1829" s="271"/>
      <c r="AB1829" s="273" t="str">
        <f t="shared" si="26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1"/>
        <v/>
      </c>
      <c r="T1830" s="222" t="str">
        <f ca="1">IF(B1830="","",IF(ISERROR(MATCH($J1830,SorP!$B$1:$B$6230,0)),"",INDIRECT("'SorP'!$A$"&amp;MATCH($J1830,SorP!$B$1:$B$6230,0))))</f>
        <v/>
      </c>
      <c r="U1830" s="238"/>
      <c r="V1830" s="270" t="e">
        <f>IF(C1830="",NA(),MATCH($B1830&amp;$C1830,'Smelter Look-up'!$J:$J,0))</f>
        <v>#N/A</v>
      </c>
      <c r="W1830" s="271"/>
      <c r="X1830" s="271">
        <f t="shared" ca="1" si="262"/>
        <v>0</v>
      </c>
      <c r="Y1830" s="271"/>
      <c r="Z1830" s="271"/>
      <c r="AB1830" s="273" t="str">
        <f t="shared" si="26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1"/>
        <v/>
      </c>
      <c r="T1831" s="222" t="str">
        <f ca="1">IF(B1831="","",IF(ISERROR(MATCH($J1831,SorP!$B$1:$B$6230,0)),"",INDIRECT("'SorP'!$A$"&amp;MATCH($J1831,SorP!$B$1:$B$6230,0))))</f>
        <v/>
      </c>
      <c r="U1831" s="238"/>
      <c r="V1831" s="270" t="e">
        <f>IF(C1831="",NA(),MATCH($B1831&amp;$C1831,'Smelter Look-up'!$J:$J,0))</f>
        <v>#N/A</v>
      </c>
      <c r="W1831" s="271"/>
      <c r="X1831" s="271">
        <f t="shared" ca="1" si="262"/>
        <v>0</v>
      </c>
      <c r="Y1831" s="271"/>
      <c r="Z1831" s="271"/>
      <c r="AB1831" s="273" t="str">
        <f t="shared" si="26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1"/>
        <v/>
      </c>
      <c r="T1837" s="222" t="str">
        <f ca="1">IF(B1837="","",IF(ISERROR(MATCH($J1837,SorP!$B$1:$B$6230,0)),"",INDIRECT("'SorP'!$A$"&amp;MATCH($J1837,SorP!$B$1:$B$6230,0))))</f>
        <v/>
      </c>
      <c r="U1837" s="238"/>
      <c r="V1837" s="270" t="e">
        <f>IF(C1837="",NA(),MATCH($B1837&amp;$C1837,'Smelter Look-up'!$J:$J,0))</f>
        <v>#N/A</v>
      </c>
      <c r="W1837" s="271"/>
      <c r="X1837" s="271">
        <f t="shared" ca="1" si="262"/>
        <v>0</v>
      </c>
      <c r="Y1837" s="271"/>
      <c r="Z1837" s="271"/>
      <c r="AB1837" s="273" t="str">
        <f t="shared" si="26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4">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5">IF(AND(C1849="Smelter not listed",OR(LEN(D1849)=0,LEN(E1849)=0)),1,0)</f>
        <v>0</v>
      </c>
      <c r="Y1849" s="271"/>
      <c r="Z1849" s="271"/>
      <c r="AB1849" s="273" t="str">
        <f t="shared" ref="AB1849" si="266">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7">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8">IF(AND(C1850="Smelter not listed",OR(LEN(D1850)=0,LEN(E1850)=0)),1,0)</f>
        <v>0</v>
      </c>
      <c r="Y1850" s="271"/>
      <c r="Z1850" s="271"/>
      <c r="AB1850" s="273" t="str">
        <f t="shared" ref="AB1850:AB1881" si="269">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7"/>
        <v/>
      </c>
      <c r="T1851" s="222" t="str">
        <f ca="1">IF(B1851="","",IF(ISERROR(MATCH($J1851,SorP!$B$1:$B$6230,0)),"",INDIRECT("'SorP'!$A$"&amp;MATCH($J1851,SorP!$B$1:$B$6230,0))))</f>
        <v/>
      </c>
      <c r="U1851" s="238"/>
      <c r="V1851" s="270" t="e">
        <f>IF(C1851="",NA(),MATCH($B1851&amp;$C1851,'Smelter Look-up'!$J:$J,0))</f>
        <v>#N/A</v>
      </c>
      <c r="W1851" s="271"/>
      <c r="X1851" s="271">
        <f t="shared" ca="1" si="268"/>
        <v>0</v>
      </c>
      <c r="Y1851" s="271"/>
      <c r="Z1851" s="271"/>
      <c r="AB1851" s="273" t="str">
        <f t="shared" si="269"/>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7"/>
        <v/>
      </c>
      <c r="T1852" s="222" t="str">
        <f ca="1">IF(B1852="","",IF(ISERROR(MATCH($J1852,SorP!$B$1:$B$6230,0)),"",INDIRECT("'SorP'!$A$"&amp;MATCH($J1852,SorP!$B$1:$B$6230,0))))</f>
        <v/>
      </c>
      <c r="U1852" s="238"/>
      <c r="V1852" s="270" t="e">
        <f>IF(C1852="",NA(),MATCH($B1852&amp;$C1852,'Smelter Look-up'!$J:$J,0))</f>
        <v>#N/A</v>
      </c>
      <c r="W1852" s="271"/>
      <c r="X1852" s="271">
        <f t="shared" ca="1" si="268"/>
        <v>0</v>
      </c>
      <c r="Y1852" s="271"/>
      <c r="Z1852" s="271"/>
      <c r="AB1852" s="273" t="str">
        <f t="shared" si="269"/>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7"/>
        <v/>
      </c>
      <c r="T1853" s="222" t="str">
        <f ca="1">IF(B1853="","",IF(ISERROR(MATCH($J1853,SorP!$B$1:$B$6230,0)),"",INDIRECT("'SorP'!$A$"&amp;MATCH($J1853,SorP!$B$1:$B$6230,0))))</f>
        <v/>
      </c>
      <c r="U1853" s="238"/>
      <c r="V1853" s="270" t="e">
        <f>IF(C1853="",NA(),MATCH($B1853&amp;$C1853,'Smelter Look-up'!$J:$J,0))</f>
        <v>#N/A</v>
      </c>
      <c r="W1853" s="271"/>
      <c r="X1853" s="271">
        <f t="shared" ca="1" si="268"/>
        <v>0</v>
      </c>
      <c r="Y1853" s="271"/>
      <c r="Z1853" s="271"/>
      <c r="AB1853" s="273" t="str">
        <f t="shared" si="269"/>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7"/>
        <v/>
      </c>
      <c r="T1854" s="222" t="str">
        <f ca="1">IF(B1854="","",IF(ISERROR(MATCH($J1854,SorP!$B$1:$B$6230,0)),"",INDIRECT("'SorP'!$A$"&amp;MATCH($J1854,SorP!$B$1:$B$6230,0))))</f>
        <v/>
      </c>
      <c r="U1854" s="238"/>
      <c r="V1854" s="270" t="e">
        <f>IF(C1854="",NA(),MATCH($B1854&amp;$C1854,'Smelter Look-up'!$J:$J,0))</f>
        <v>#N/A</v>
      </c>
      <c r="W1854" s="271"/>
      <c r="X1854" s="271">
        <f t="shared" ca="1" si="268"/>
        <v>0</v>
      </c>
      <c r="Y1854" s="271"/>
      <c r="Z1854" s="271"/>
      <c r="AB1854" s="273" t="str">
        <f t="shared" si="269"/>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70">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71">IF(AND(C1882="Smelter not listed",OR(LEN(D1882)=0,LEN(E1882)=0)),1,0)</f>
        <v>0</v>
      </c>
      <c r="Y1882" s="271"/>
      <c r="Z1882" s="271"/>
      <c r="AB1882" s="273" t="str">
        <f t="shared" ref="AB1882:AB1912" si="272">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0"/>
        <v/>
      </c>
      <c r="T1883" s="222" t="str">
        <f ca="1">IF(B1883="","",IF(ISERROR(MATCH($J1883,SorP!$B$1:$B$6230,0)),"",INDIRECT("'SorP'!$A$"&amp;MATCH($J1883,SorP!$B$1:$B$6230,0))))</f>
        <v/>
      </c>
      <c r="U1883" s="238"/>
      <c r="V1883" s="270" t="e">
        <f>IF(C1883="",NA(),MATCH($B1883&amp;$C1883,'Smelter Look-up'!$J:$J,0))</f>
        <v>#N/A</v>
      </c>
      <c r="W1883" s="271"/>
      <c r="X1883" s="271">
        <f t="shared" ca="1" si="271"/>
        <v>0</v>
      </c>
      <c r="Y1883" s="271"/>
      <c r="Z1883" s="271"/>
      <c r="AB1883" s="273" t="str">
        <f t="shared" si="272"/>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0"/>
        <v/>
      </c>
      <c r="T1884" s="222" t="str">
        <f ca="1">IF(B1884="","",IF(ISERROR(MATCH($J1884,SorP!$B$1:$B$6230,0)),"",INDIRECT("'SorP'!$A$"&amp;MATCH($J1884,SorP!$B$1:$B$6230,0))))</f>
        <v/>
      </c>
      <c r="U1884" s="238"/>
      <c r="V1884" s="270" t="e">
        <f>IF(C1884="",NA(),MATCH($B1884&amp;$C1884,'Smelter Look-up'!$J:$J,0))</f>
        <v>#N/A</v>
      </c>
      <c r="W1884" s="271"/>
      <c r="X1884" s="271">
        <f t="shared" ca="1" si="271"/>
        <v>0</v>
      </c>
      <c r="Y1884" s="271"/>
      <c r="Z1884" s="271"/>
      <c r="AB1884" s="273" t="str">
        <f t="shared" si="272"/>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0"/>
        <v/>
      </c>
      <c r="T1885" s="222" t="str">
        <f ca="1">IF(B1885="","",IF(ISERROR(MATCH($J1885,SorP!$B$1:$B$6230,0)),"",INDIRECT("'SorP'!$A$"&amp;MATCH($J1885,SorP!$B$1:$B$6230,0))))</f>
        <v/>
      </c>
      <c r="U1885" s="238"/>
      <c r="V1885" s="270" t="e">
        <f>IF(C1885="",NA(),MATCH($B1885&amp;$C1885,'Smelter Look-up'!$J:$J,0))</f>
        <v>#N/A</v>
      </c>
      <c r="W1885" s="271"/>
      <c r="X1885" s="271">
        <f t="shared" ca="1" si="271"/>
        <v>0</v>
      </c>
      <c r="Y1885" s="271"/>
      <c r="Z1885" s="271"/>
      <c r="AB1885" s="273" t="str">
        <f t="shared" si="272"/>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0"/>
        <v/>
      </c>
      <c r="T1886" s="222" t="str">
        <f ca="1">IF(B1886="","",IF(ISERROR(MATCH($J1886,SorP!$B$1:$B$6230,0)),"",INDIRECT("'SorP'!$A$"&amp;MATCH($J1886,SorP!$B$1:$B$6230,0))))</f>
        <v/>
      </c>
      <c r="U1886" s="238"/>
      <c r="V1886" s="270" t="e">
        <f>IF(C1886="",NA(),MATCH($B1886&amp;$C1886,'Smelter Look-up'!$J:$J,0))</f>
        <v>#N/A</v>
      </c>
      <c r="W1886" s="271"/>
      <c r="X1886" s="271">
        <f t="shared" ca="1" si="271"/>
        <v>0</v>
      </c>
      <c r="Y1886" s="271"/>
      <c r="Z1886" s="271"/>
      <c r="AB1886" s="273" t="str">
        <f t="shared" si="272"/>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0"/>
        <v/>
      </c>
      <c r="T1887" s="222" t="str">
        <f ca="1">IF(B1887="","",IF(ISERROR(MATCH($J1887,SorP!$B$1:$B$6230,0)),"",INDIRECT("'SorP'!$A$"&amp;MATCH($J1887,SorP!$B$1:$B$6230,0))))</f>
        <v/>
      </c>
      <c r="U1887" s="238"/>
      <c r="V1887" s="270" t="e">
        <f>IF(C1887="",NA(),MATCH($B1887&amp;$C1887,'Smelter Look-up'!$J:$J,0))</f>
        <v>#N/A</v>
      </c>
      <c r="W1887" s="271"/>
      <c r="X1887" s="271">
        <f t="shared" ca="1" si="271"/>
        <v>0</v>
      </c>
      <c r="Y1887" s="271"/>
      <c r="Z1887" s="271"/>
      <c r="AB1887" s="273" t="str">
        <f t="shared" si="272"/>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0"/>
        <v/>
      </c>
      <c r="T1888" s="222" t="str">
        <f ca="1">IF(B1888="","",IF(ISERROR(MATCH($J1888,SorP!$B$1:$B$6230,0)),"",INDIRECT("'SorP'!$A$"&amp;MATCH($J1888,SorP!$B$1:$B$6230,0))))</f>
        <v/>
      </c>
      <c r="U1888" s="238"/>
      <c r="V1888" s="270" t="e">
        <f>IF(C1888="",NA(),MATCH($B1888&amp;$C1888,'Smelter Look-up'!$J:$J,0))</f>
        <v>#N/A</v>
      </c>
      <c r="W1888" s="271"/>
      <c r="X1888" s="271">
        <f t="shared" ca="1" si="271"/>
        <v>0</v>
      </c>
      <c r="Y1888" s="271"/>
      <c r="Z1888" s="271"/>
      <c r="AB1888" s="273" t="str">
        <f t="shared" si="272"/>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0"/>
        <v/>
      </c>
      <c r="T1889" s="222" t="str">
        <f ca="1">IF(B1889="","",IF(ISERROR(MATCH($J1889,SorP!$B$1:$B$6230,0)),"",INDIRECT("'SorP'!$A$"&amp;MATCH($J1889,SorP!$B$1:$B$6230,0))))</f>
        <v/>
      </c>
      <c r="U1889" s="238"/>
      <c r="V1889" s="270" t="e">
        <f>IF(C1889="",NA(),MATCH($B1889&amp;$C1889,'Smelter Look-up'!$J:$J,0))</f>
        <v>#N/A</v>
      </c>
      <c r="W1889" s="271"/>
      <c r="X1889" s="271">
        <f t="shared" ca="1" si="271"/>
        <v>0</v>
      </c>
      <c r="Y1889" s="271"/>
      <c r="Z1889" s="271"/>
      <c r="AB1889" s="273" t="str">
        <f t="shared" si="272"/>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0"/>
        <v/>
      </c>
      <c r="T1890" s="222" t="str">
        <f ca="1">IF(B1890="","",IF(ISERROR(MATCH($J1890,SorP!$B$1:$B$6230,0)),"",INDIRECT("'SorP'!$A$"&amp;MATCH($J1890,SorP!$B$1:$B$6230,0))))</f>
        <v/>
      </c>
      <c r="U1890" s="238"/>
      <c r="V1890" s="270" t="e">
        <f>IF(C1890="",NA(),MATCH($B1890&amp;$C1890,'Smelter Look-up'!$J:$J,0))</f>
        <v>#N/A</v>
      </c>
      <c r="W1890" s="271"/>
      <c r="X1890" s="271">
        <f t="shared" ca="1" si="271"/>
        <v>0</v>
      </c>
      <c r="Y1890" s="271"/>
      <c r="Z1890" s="271"/>
      <c r="AB1890" s="273" t="str">
        <f t="shared" si="272"/>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0"/>
        <v/>
      </c>
      <c r="T1891" s="222" t="str">
        <f ca="1">IF(B1891="","",IF(ISERROR(MATCH($J1891,SorP!$B$1:$B$6230,0)),"",INDIRECT("'SorP'!$A$"&amp;MATCH($J1891,SorP!$B$1:$B$6230,0))))</f>
        <v/>
      </c>
      <c r="U1891" s="238"/>
      <c r="V1891" s="270" t="e">
        <f>IF(C1891="",NA(),MATCH($B1891&amp;$C1891,'Smelter Look-up'!$J:$J,0))</f>
        <v>#N/A</v>
      </c>
      <c r="W1891" s="271"/>
      <c r="X1891" s="271">
        <f t="shared" ca="1" si="271"/>
        <v>0</v>
      </c>
      <c r="Y1891" s="271"/>
      <c r="Z1891" s="271"/>
      <c r="AB1891" s="273" t="str">
        <f t="shared" si="272"/>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0"/>
        <v/>
      </c>
      <c r="T1892" s="222" t="str">
        <f ca="1">IF(B1892="","",IF(ISERROR(MATCH($J1892,SorP!$B$1:$B$6230,0)),"",INDIRECT("'SorP'!$A$"&amp;MATCH($J1892,SorP!$B$1:$B$6230,0))))</f>
        <v/>
      </c>
      <c r="U1892" s="238"/>
      <c r="V1892" s="270" t="e">
        <f>IF(C1892="",NA(),MATCH($B1892&amp;$C1892,'Smelter Look-up'!$J:$J,0))</f>
        <v>#N/A</v>
      </c>
      <c r="W1892" s="271"/>
      <c r="X1892" s="271">
        <f t="shared" ca="1" si="271"/>
        <v>0</v>
      </c>
      <c r="Y1892" s="271"/>
      <c r="Z1892" s="271"/>
      <c r="AB1892" s="273" t="str">
        <f t="shared" si="272"/>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0"/>
        <v/>
      </c>
      <c r="T1893" s="222" t="str">
        <f ca="1">IF(B1893="","",IF(ISERROR(MATCH($J1893,SorP!$B$1:$B$6230,0)),"",INDIRECT("'SorP'!$A$"&amp;MATCH($J1893,SorP!$B$1:$B$6230,0))))</f>
        <v/>
      </c>
      <c r="U1893" s="238"/>
      <c r="V1893" s="270" t="e">
        <f>IF(C1893="",NA(),MATCH($B1893&amp;$C1893,'Smelter Look-up'!$J:$J,0))</f>
        <v>#N/A</v>
      </c>
      <c r="W1893" s="271"/>
      <c r="X1893" s="271">
        <f t="shared" ca="1" si="271"/>
        <v>0</v>
      </c>
      <c r="Y1893" s="271"/>
      <c r="Z1893" s="271"/>
      <c r="AB1893" s="273" t="str">
        <f t="shared" si="272"/>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0"/>
        <v/>
      </c>
      <c r="T1894" s="222" t="str">
        <f ca="1">IF(B1894="","",IF(ISERROR(MATCH($J1894,SorP!$B$1:$B$6230,0)),"",INDIRECT("'SorP'!$A$"&amp;MATCH($J1894,SorP!$B$1:$B$6230,0))))</f>
        <v/>
      </c>
      <c r="U1894" s="238"/>
      <c r="V1894" s="270" t="e">
        <f>IF(C1894="",NA(),MATCH($B1894&amp;$C1894,'Smelter Look-up'!$J:$J,0))</f>
        <v>#N/A</v>
      </c>
      <c r="W1894" s="271"/>
      <c r="X1894" s="271">
        <f t="shared" ca="1" si="271"/>
        <v>0</v>
      </c>
      <c r="Y1894" s="271"/>
      <c r="Z1894" s="271"/>
      <c r="AB1894" s="273" t="str">
        <f t="shared" si="272"/>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0"/>
        <v/>
      </c>
      <c r="T1895" s="222" t="str">
        <f ca="1">IF(B1895="","",IF(ISERROR(MATCH($J1895,SorP!$B$1:$B$6230,0)),"",INDIRECT("'SorP'!$A$"&amp;MATCH($J1895,SorP!$B$1:$B$6230,0))))</f>
        <v/>
      </c>
      <c r="U1895" s="238"/>
      <c r="V1895" s="270" t="e">
        <f>IF(C1895="",NA(),MATCH($B1895&amp;$C1895,'Smelter Look-up'!$J:$J,0))</f>
        <v>#N/A</v>
      </c>
      <c r="W1895" s="271"/>
      <c r="X1895" s="271">
        <f t="shared" ca="1" si="271"/>
        <v>0</v>
      </c>
      <c r="Y1895" s="271"/>
      <c r="Z1895" s="271"/>
      <c r="AB1895" s="273" t="str">
        <f t="shared" si="272"/>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0"/>
        <v/>
      </c>
      <c r="T1901" s="222" t="str">
        <f ca="1">IF(B1901="","",IF(ISERROR(MATCH($J1901,SorP!$B$1:$B$6230,0)),"",INDIRECT("'SorP'!$A$"&amp;MATCH($J1901,SorP!$B$1:$B$6230,0))))</f>
        <v/>
      </c>
      <c r="U1901" s="238"/>
      <c r="V1901" s="270" t="e">
        <f>IF(C1901="",NA(),MATCH($B1901&amp;$C1901,'Smelter Look-up'!$J:$J,0))</f>
        <v>#N/A</v>
      </c>
      <c r="W1901" s="271"/>
      <c r="X1901" s="271">
        <f t="shared" ca="1" si="271"/>
        <v>0</v>
      </c>
      <c r="Y1901" s="271"/>
      <c r="Z1901" s="271"/>
      <c r="AB1901" s="273" t="str">
        <f t="shared" si="272"/>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3">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4">IF(AND(C1913="Smelter not listed",OR(LEN(D1913)=0,LEN(E1913)=0)),1,0)</f>
        <v>0</v>
      </c>
      <c r="Y1913" s="271"/>
      <c r="Z1913" s="271"/>
      <c r="AB1913" s="273" t="str">
        <f t="shared" ref="AB1913" si="275">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6">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7">IF(AND(C1914="Smelter not listed",OR(LEN(D1914)=0,LEN(E1914)=0)),1,0)</f>
        <v>0</v>
      </c>
      <c r="Y1914" s="271"/>
      <c r="Z1914" s="271"/>
      <c r="AB1914" s="273" t="str">
        <f t="shared" ref="AB1914:AB1945" si="278">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6"/>
        <v/>
      </c>
      <c r="T1915" s="222" t="str">
        <f ca="1">IF(B1915="","",IF(ISERROR(MATCH($J1915,SorP!$B$1:$B$6230,0)),"",INDIRECT("'SorP'!$A$"&amp;MATCH($J1915,SorP!$B$1:$B$6230,0))))</f>
        <v/>
      </c>
      <c r="U1915" s="238"/>
      <c r="V1915" s="270" t="e">
        <f>IF(C1915="",NA(),MATCH($B1915&amp;$C1915,'Smelter Look-up'!$J:$J,0))</f>
        <v>#N/A</v>
      </c>
      <c r="W1915" s="271"/>
      <c r="X1915" s="271">
        <f t="shared" ca="1" si="277"/>
        <v>0</v>
      </c>
      <c r="Y1915" s="271"/>
      <c r="Z1915" s="271"/>
      <c r="AB1915" s="273" t="str">
        <f t="shared" si="278"/>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6"/>
        <v/>
      </c>
      <c r="T1916" s="222" t="str">
        <f ca="1">IF(B1916="","",IF(ISERROR(MATCH($J1916,SorP!$B$1:$B$6230,0)),"",INDIRECT("'SorP'!$A$"&amp;MATCH($J1916,SorP!$B$1:$B$6230,0))))</f>
        <v/>
      </c>
      <c r="U1916" s="238"/>
      <c r="V1916" s="270" t="e">
        <f>IF(C1916="",NA(),MATCH($B1916&amp;$C1916,'Smelter Look-up'!$J:$J,0))</f>
        <v>#N/A</v>
      </c>
      <c r="W1916" s="271"/>
      <c r="X1916" s="271">
        <f t="shared" ca="1" si="277"/>
        <v>0</v>
      </c>
      <c r="Y1916" s="271"/>
      <c r="Z1916" s="271"/>
      <c r="AB1916" s="273" t="str">
        <f t="shared" si="278"/>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6"/>
        <v/>
      </c>
      <c r="T1917" s="222" t="str">
        <f ca="1">IF(B1917="","",IF(ISERROR(MATCH($J1917,SorP!$B$1:$B$6230,0)),"",INDIRECT("'SorP'!$A$"&amp;MATCH($J1917,SorP!$B$1:$B$6230,0))))</f>
        <v/>
      </c>
      <c r="U1917" s="238"/>
      <c r="V1917" s="270" t="e">
        <f>IF(C1917="",NA(),MATCH($B1917&amp;$C1917,'Smelter Look-up'!$J:$J,0))</f>
        <v>#N/A</v>
      </c>
      <c r="W1917" s="271"/>
      <c r="X1917" s="271">
        <f t="shared" ca="1" si="277"/>
        <v>0</v>
      </c>
      <c r="Y1917" s="271"/>
      <c r="Z1917" s="271"/>
      <c r="AB1917" s="273" t="str">
        <f t="shared" si="278"/>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6"/>
        <v/>
      </c>
      <c r="T1918" s="222" t="str">
        <f ca="1">IF(B1918="","",IF(ISERROR(MATCH($J1918,SorP!$B$1:$B$6230,0)),"",INDIRECT("'SorP'!$A$"&amp;MATCH($J1918,SorP!$B$1:$B$6230,0))))</f>
        <v/>
      </c>
      <c r="U1918" s="238"/>
      <c r="V1918" s="270" t="e">
        <f>IF(C1918="",NA(),MATCH($B1918&amp;$C1918,'Smelter Look-up'!$J:$J,0))</f>
        <v>#N/A</v>
      </c>
      <c r="W1918" s="271"/>
      <c r="X1918" s="271">
        <f t="shared" ca="1" si="277"/>
        <v>0</v>
      </c>
      <c r="Y1918" s="271"/>
      <c r="Z1918" s="271"/>
      <c r="AB1918" s="273" t="str">
        <f t="shared" si="278"/>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9">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80">IF(AND(C1946="Smelter not listed",OR(LEN(D1946)=0,LEN(E1946)=0)),1,0)</f>
        <v>0</v>
      </c>
      <c r="Y1946" s="271"/>
      <c r="Z1946" s="271"/>
      <c r="AB1946" s="273" t="str">
        <f t="shared" ref="AB1946:AB1976" si="281">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9"/>
        <v/>
      </c>
      <c r="T1947" s="222" t="str">
        <f ca="1">IF(B1947="","",IF(ISERROR(MATCH($J1947,SorP!$B$1:$B$6230,0)),"",INDIRECT("'SorP'!$A$"&amp;MATCH($J1947,SorP!$B$1:$B$6230,0))))</f>
        <v/>
      </c>
      <c r="U1947" s="238"/>
      <c r="V1947" s="270" t="e">
        <f>IF(C1947="",NA(),MATCH($B1947&amp;$C1947,'Smelter Look-up'!$J:$J,0))</f>
        <v>#N/A</v>
      </c>
      <c r="W1947" s="271"/>
      <c r="X1947" s="271">
        <f t="shared" ca="1" si="280"/>
        <v>0</v>
      </c>
      <c r="Y1947" s="271"/>
      <c r="Z1947" s="271"/>
      <c r="AB1947" s="273" t="str">
        <f t="shared" si="28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9"/>
        <v/>
      </c>
      <c r="T1948" s="222" t="str">
        <f ca="1">IF(B1948="","",IF(ISERROR(MATCH($J1948,SorP!$B$1:$B$6230,0)),"",INDIRECT("'SorP'!$A$"&amp;MATCH($J1948,SorP!$B$1:$B$6230,0))))</f>
        <v/>
      </c>
      <c r="U1948" s="238"/>
      <c r="V1948" s="270" t="e">
        <f>IF(C1948="",NA(),MATCH($B1948&amp;$C1948,'Smelter Look-up'!$J:$J,0))</f>
        <v>#N/A</v>
      </c>
      <c r="W1948" s="271"/>
      <c r="X1948" s="271">
        <f t="shared" ca="1" si="280"/>
        <v>0</v>
      </c>
      <c r="Y1948" s="271"/>
      <c r="Z1948" s="271"/>
      <c r="AB1948" s="273" t="str">
        <f t="shared" si="281"/>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9"/>
        <v/>
      </c>
      <c r="T1949" s="222" t="str">
        <f ca="1">IF(B1949="","",IF(ISERROR(MATCH($J1949,SorP!$B$1:$B$6230,0)),"",INDIRECT("'SorP'!$A$"&amp;MATCH($J1949,SorP!$B$1:$B$6230,0))))</f>
        <v/>
      </c>
      <c r="U1949" s="238"/>
      <c r="V1949" s="270" t="e">
        <f>IF(C1949="",NA(),MATCH($B1949&amp;$C1949,'Smelter Look-up'!$J:$J,0))</f>
        <v>#N/A</v>
      </c>
      <c r="W1949" s="271"/>
      <c r="X1949" s="271">
        <f t="shared" ca="1" si="280"/>
        <v>0</v>
      </c>
      <c r="Y1949" s="271"/>
      <c r="Z1949" s="271"/>
      <c r="AB1949" s="273" t="str">
        <f t="shared" si="281"/>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9"/>
        <v/>
      </c>
      <c r="T1950" s="222" t="str">
        <f ca="1">IF(B1950="","",IF(ISERROR(MATCH($J1950,SorP!$B$1:$B$6230,0)),"",INDIRECT("'SorP'!$A$"&amp;MATCH($J1950,SorP!$B$1:$B$6230,0))))</f>
        <v/>
      </c>
      <c r="U1950" s="238"/>
      <c r="V1950" s="270" t="e">
        <f>IF(C1950="",NA(),MATCH($B1950&amp;$C1950,'Smelter Look-up'!$J:$J,0))</f>
        <v>#N/A</v>
      </c>
      <c r="W1950" s="271"/>
      <c r="X1950" s="271">
        <f t="shared" ca="1" si="280"/>
        <v>0</v>
      </c>
      <c r="Y1950" s="271"/>
      <c r="Z1950" s="271"/>
      <c r="AB1950" s="273" t="str">
        <f t="shared" si="281"/>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9"/>
        <v/>
      </c>
      <c r="T1951" s="222" t="str">
        <f ca="1">IF(B1951="","",IF(ISERROR(MATCH($J1951,SorP!$B$1:$B$6230,0)),"",INDIRECT("'SorP'!$A$"&amp;MATCH($J1951,SorP!$B$1:$B$6230,0))))</f>
        <v/>
      </c>
      <c r="U1951" s="238"/>
      <c r="V1951" s="270" t="e">
        <f>IF(C1951="",NA(),MATCH($B1951&amp;$C1951,'Smelter Look-up'!$J:$J,0))</f>
        <v>#N/A</v>
      </c>
      <c r="W1951" s="271"/>
      <c r="X1951" s="271">
        <f t="shared" ca="1" si="280"/>
        <v>0</v>
      </c>
      <c r="Y1951" s="271"/>
      <c r="Z1951" s="271"/>
      <c r="AB1951" s="273" t="str">
        <f t="shared" si="281"/>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9"/>
        <v/>
      </c>
      <c r="T1952" s="222" t="str">
        <f ca="1">IF(B1952="","",IF(ISERROR(MATCH($J1952,SorP!$B$1:$B$6230,0)),"",INDIRECT("'SorP'!$A$"&amp;MATCH($J1952,SorP!$B$1:$B$6230,0))))</f>
        <v/>
      </c>
      <c r="U1952" s="238"/>
      <c r="V1952" s="270" t="e">
        <f>IF(C1952="",NA(),MATCH($B1952&amp;$C1952,'Smelter Look-up'!$J:$J,0))</f>
        <v>#N/A</v>
      </c>
      <c r="W1952" s="271"/>
      <c r="X1952" s="271">
        <f t="shared" ca="1" si="280"/>
        <v>0</v>
      </c>
      <c r="Y1952" s="271"/>
      <c r="Z1952" s="271"/>
      <c r="AB1952" s="273" t="str">
        <f t="shared" si="281"/>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9"/>
        <v/>
      </c>
      <c r="T1953" s="222" t="str">
        <f ca="1">IF(B1953="","",IF(ISERROR(MATCH($J1953,SorP!$B$1:$B$6230,0)),"",INDIRECT("'SorP'!$A$"&amp;MATCH($J1953,SorP!$B$1:$B$6230,0))))</f>
        <v/>
      </c>
      <c r="U1953" s="238"/>
      <c r="V1953" s="270" t="e">
        <f>IF(C1953="",NA(),MATCH($B1953&amp;$C1953,'Smelter Look-up'!$J:$J,0))</f>
        <v>#N/A</v>
      </c>
      <c r="W1953" s="271"/>
      <c r="X1953" s="271">
        <f t="shared" ca="1" si="280"/>
        <v>0</v>
      </c>
      <c r="Y1953" s="271"/>
      <c r="Z1953" s="271"/>
      <c r="AB1953" s="273" t="str">
        <f t="shared" si="281"/>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9"/>
        <v/>
      </c>
      <c r="T1954" s="222" t="str">
        <f ca="1">IF(B1954="","",IF(ISERROR(MATCH($J1954,SorP!$B$1:$B$6230,0)),"",INDIRECT("'SorP'!$A$"&amp;MATCH($J1954,SorP!$B$1:$B$6230,0))))</f>
        <v/>
      </c>
      <c r="U1954" s="238"/>
      <c r="V1954" s="270" t="e">
        <f>IF(C1954="",NA(),MATCH($B1954&amp;$C1954,'Smelter Look-up'!$J:$J,0))</f>
        <v>#N/A</v>
      </c>
      <c r="W1954" s="271"/>
      <c r="X1954" s="271">
        <f t="shared" ca="1" si="280"/>
        <v>0</v>
      </c>
      <c r="Y1954" s="271"/>
      <c r="Z1954" s="271"/>
      <c r="AB1954" s="273" t="str">
        <f t="shared" si="281"/>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9"/>
        <v/>
      </c>
      <c r="T1955" s="222" t="str">
        <f ca="1">IF(B1955="","",IF(ISERROR(MATCH($J1955,SorP!$B$1:$B$6230,0)),"",INDIRECT("'SorP'!$A$"&amp;MATCH($J1955,SorP!$B$1:$B$6230,0))))</f>
        <v/>
      </c>
      <c r="U1955" s="238"/>
      <c r="V1955" s="270" t="e">
        <f>IF(C1955="",NA(),MATCH($B1955&amp;$C1955,'Smelter Look-up'!$J:$J,0))</f>
        <v>#N/A</v>
      </c>
      <c r="W1955" s="271"/>
      <c r="X1955" s="271">
        <f t="shared" ca="1" si="280"/>
        <v>0</v>
      </c>
      <c r="Y1955" s="271"/>
      <c r="Z1955" s="271"/>
      <c r="AB1955" s="273" t="str">
        <f t="shared" si="281"/>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9"/>
        <v/>
      </c>
      <c r="T1956" s="222" t="str">
        <f ca="1">IF(B1956="","",IF(ISERROR(MATCH($J1956,SorP!$B$1:$B$6230,0)),"",INDIRECT("'SorP'!$A$"&amp;MATCH($J1956,SorP!$B$1:$B$6230,0))))</f>
        <v/>
      </c>
      <c r="U1956" s="238"/>
      <c r="V1956" s="270" t="e">
        <f>IF(C1956="",NA(),MATCH($B1956&amp;$C1956,'Smelter Look-up'!$J:$J,0))</f>
        <v>#N/A</v>
      </c>
      <c r="W1956" s="271"/>
      <c r="X1956" s="271">
        <f t="shared" ca="1" si="280"/>
        <v>0</v>
      </c>
      <c r="Y1956" s="271"/>
      <c r="Z1956" s="271"/>
      <c r="AB1956" s="273" t="str">
        <f t="shared" si="281"/>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9"/>
        <v/>
      </c>
      <c r="T1957" s="222" t="str">
        <f ca="1">IF(B1957="","",IF(ISERROR(MATCH($J1957,SorP!$B$1:$B$6230,0)),"",INDIRECT("'SorP'!$A$"&amp;MATCH($J1957,SorP!$B$1:$B$6230,0))))</f>
        <v/>
      </c>
      <c r="U1957" s="238"/>
      <c r="V1957" s="270" t="e">
        <f>IF(C1957="",NA(),MATCH($B1957&amp;$C1957,'Smelter Look-up'!$J:$J,0))</f>
        <v>#N/A</v>
      </c>
      <c r="W1957" s="271"/>
      <c r="X1957" s="271">
        <f t="shared" ca="1" si="280"/>
        <v>0</v>
      </c>
      <c r="Y1957" s="271"/>
      <c r="Z1957" s="271"/>
      <c r="AB1957" s="273" t="str">
        <f t="shared" si="281"/>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9"/>
        <v/>
      </c>
      <c r="T1958" s="222" t="str">
        <f ca="1">IF(B1958="","",IF(ISERROR(MATCH($J1958,SorP!$B$1:$B$6230,0)),"",INDIRECT("'SorP'!$A$"&amp;MATCH($J1958,SorP!$B$1:$B$6230,0))))</f>
        <v/>
      </c>
      <c r="U1958" s="238"/>
      <c r="V1958" s="270" t="e">
        <f>IF(C1958="",NA(),MATCH($B1958&amp;$C1958,'Smelter Look-up'!$J:$J,0))</f>
        <v>#N/A</v>
      </c>
      <c r="W1958" s="271"/>
      <c r="X1958" s="271">
        <f t="shared" ca="1" si="280"/>
        <v>0</v>
      </c>
      <c r="Y1958" s="271"/>
      <c r="Z1958" s="271"/>
      <c r="AB1958" s="273" t="str">
        <f t="shared" si="281"/>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9"/>
        <v/>
      </c>
      <c r="T1959" s="222" t="str">
        <f ca="1">IF(B1959="","",IF(ISERROR(MATCH($J1959,SorP!$B$1:$B$6230,0)),"",INDIRECT("'SorP'!$A$"&amp;MATCH($J1959,SorP!$B$1:$B$6230,0))))</f>
        <v/>
      </c>
      <c r="U1959" s="238"/>
      <c r="V1959" s="270" t="e">
        <f>IF(C1959="",NA(),MATCH($B1959&amp;$C1959,'Smelter Look-up'!$J:$J,0))</f>
        <v>#N/A</v>
      </c>
      <c r="W1959" s="271"/>
      <c r="X1959" s="271">
        <f t="shared" ca="1" si="280"/>
        <v>0</v>
      </c>
      <c r="Y1959" s="271"/>
      <c r="Z1959" s="271"/>
      <c r="AB1959" s="273" t="str">
        <f t="shared" si="281"/>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9"/>
        <v/>
      </c>
      <c r="T1965" s="222" t="str">
        <f ca="1">IF(B1965="","",IF(ISERROR(MATCH($J1965,SorP!$B$1:$B$6230,0)),"",INDIRECT("'SorP'!$A$"&amp;MATCH($J1965,SorP!$B$1:$B$6230,0))))</f>
        <v/>
      </c>
      <c r="U1965" s="238"/>
      <c r="V1965" s="270" t="e">
        <f>IF(C1965="",NA(),MATCH($B1965&amp;$C1965,'Smelter Look-up'!$J:$J,0))</f>
        <v>#N/A</v>
      </c>
      <c r="W1965" s="271"/>
      <c r="X1965" s="271">
        <f t="shared" ca="1" si="280"/>
        <v>0</v>
      </c>
      <c r="Y1965" s="271"/>
      <c r="Z1965" s="271"/>
      <c r="AB1965" s="273" t="str">
        <f t="shared" si="281"/>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82">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3">IF(AND(C1977="Smelter not listed",OR(LEN(D1977)=0,LEN(E1977)=0)),1,0)</f>
        <v>0</v>
      </c>
      <c r="Y1977" s="271"/>
      <c r="Z1977" s="271"/>
      <c r="AB1977" s="273" t="str">
        <f t="shared" ref="AB1977" si="284">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5">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6">IF(AND(C1978="Smelter not listed",OR(LEN(D1978)=0,LEN(E1978)=0)),1,0)</f>
        <v>0</v>
      </c>
      <c r="Y1978" s="271"/>
      <c r="Z1978" s="271"/>
      <c r="AB1978" s="273" t="str">
        <f t="shared" ref="AB1978:AB2009" si="287">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5"/>
        <v/>
      </c>
      <c r="T1979" s="222" t="str">
        <f ca="1">IF(B1979="","",IF(ISERROR(MATCH($J1979,SorP!$B$1:$B$6230,0)),"",INDIRECT("'SorP'!$A$"&amp;MATCH($J1979,SorP!$B$1:$B$6230,0))))</f>
        <v/>
      </c>
      <c r="U1979" s="238"/>
      <c r="V1979" s="270" t="e">
        <f>IF(C1979="",NA(),MATCH($B1979&amp;$C1979,'Smelter Look-up'!$J:$J,0))</f>
        <v>#N/A</v>
      </c>
      <c r="W1979" s="271"/>
      <c r="X1979" s="271">
        <f t="shared" ca="1" si="286"/>
        <v>0</v>
      </c>
      <c r="Y1979" s="271"/>
      <c r="Z1979" s="271"/>
      <c r="AB1979" s="273" t="str">
        <f t="shared" si="287"/>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5"/>
        <v/>
      </c>
      <c r="T1980" s="222" t="str">
        <f ca="1">IF(B1980="","",IF(ISERROR(MATCH($J1980,SorP!$B$1:$B$6230,0)),"",INDIRECT("'SorP'!$A$"&amp;MATCH($J1980,SorP!$B$1:$B$6230,0))))</f>
        <v/>
      </c>
      <c r="U1980" s="238"/>
      <c r="V1980" s="270" t="e">
        <f>IF(C1980="",NA(),MATCH($B1980&amp;$C1980,'Smelter Look-up'!$J:$J,0))</f>
        <v>#N/A</v>
      </c>
      <c r="W1980" s="271"/>
      <c r="X1980" s="271">
        <f t="shared" ca="1" si="286"/>
        <v>0</v>
      </c>
      <c r="Y1980" s="271"/>
      <c r="Z1980" s="271"/>
      <c r="AB1980" s="273" t="str">
        <f t="shared" si="287"/>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5"/>
        <v/>
      </c>
      <c r="T1981" s="222" t="str">
        <f ca="1">IF(B1981="","",IF(ISERROR(MATCH($J1981,SorP!$B$1:$B$6230,0)),"",INDIRECT("'SorP'!$A$"&amp;MATCH($J1981,SorP!$B$1:$B$6230,0))))</f>
        <v/>
      </c>
      <c r="U1981" s="238"/>
      <c r="V1981" s="270" t="e">
        <f>IF(C1981="",NA(),MATCH($B1981&amp;$C1981,'Smelter Look-up'!$J:$J,0))</f>
        <v>#N/A</v>
      </c>
      <c r="W1981" s="271"/>
      <c r="X1981" s="271">
        <f t="shared" ca="1" si="286"/>
        <v>0</v>
      </c>
      <c r="Y1981" s="271"/>
      <c r="Z1981" s="271"/>
      <c r="AB1981" s="273" t="str">
        <f t="shared" si="287"/>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5"/>
        <v/>
      </c>
      <c r="T1982" s="222" t="str">
        <f ca="1">IF(B1982="","",IF(ISERROR(MATCH($J1982,SorP!$B$1:$B$6230,0)),"",INDIRECT("'SorP'!$A$"&amp;MATCH($J1982,SorP!$B$1:$B$6230,0))))</f>
        <v/>
      </c>
      <c r="U1982" s="238"/>
      <c r="V1982" s="270" t="e">
        <f>IF(C1982="",NA(),MATCH($B1982&amp;$C1982,'Smelter Look-up'!$J:$J,0))</f>
        <v>#N/A</v>
      </c>
      <c r="W1982" s="271"/>
      <c r="X1982" s="271">
        <f t="shared" ca="1" si="286"/>
        <v>0</v>
      </c>
      <c r="Y1982" s="271"/>
      <c r="Z1982" s="271"/>
      <c r="AB1982" s="273" t="str">
        <f t="shared" si="287"/>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8">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9">IF(AND(C2010="Smelter not listed",OR(LEN(D2010)=0,LEN(E2010)=0)),1,0)</f>
        <v>0</v>
      </c>
      <c r="Y2010" s="271"/>
      <c r="Z2010" s="271"/>
      <c r="AB2010" s="273" t="str">
        <f t="shared" ref="AB2010:AB2040" si="290">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8"/>
        <v/>
      </c>
      <c r="T2011" s="222" t="str">
        <f ca="1">IF(B2011="","",IF(ISERROR(MATCH($J2011,SorP!$B$1:$B$6230,0)),"",INDIRECT("'SorP'!$A$"&amp;MATCH($J2011,SorP!$B$1:$B$6230,0))))</f>
        <v/>
      </c>
      <c r="U2011" s="238"/>
      <c r="V2011" s="270" t="e">
        <f>IF(C2011="",NA(),MATCH($B2011&amp;$C2011,'Smelter Look-up'!$J:$J,0))</f>
        <v>#N/A</v>
      </c>
      <c r="W2011" s="271"/>
      <c r="X2011" s="271">
        <f t="shared" ca="1" si="289"/>
        <v>0</v>
      </c>
      <c r="Y2011" s="271"/>
      <c r="Z2011" s="271"/>
      <c r="AB2011" s="273" t="str">
        <f t="shared" si="29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8"/>
        <v/>
      </c>
      <c r="T2012" s="222" t="str">
        <f ca="1">IF(B2012="","",IF(ISERROR(MATCH($J2012,SorP!$B$1:$B$6230,0)),"",INDIRECT("'SorP'!$A$"&amp;MATCH($J2012,SorP!$B$1:$B$6230,0))))</f>
        <v/>
      </c>
      <c r="U2012" s="238"/>
      <c r="V2012" s="270" t="e">
        <f>IF(C2012="",NA(),MATCH($B2012&amp;$C2012,'Smelter Look-up'!$J:$J,0))</f>
        <v>#N/A</v>
      </c>
      <c r="W2012" s="271"/>
      <c r="X2012" s="271">
        <f t="shared" ca="1" si="289"/>
        <v>0</v>
      </c>
      <c r="Y2012" s="271"/>
      <c r="Z2012" s="271"/>
      <c r="AB2012" s="273" t="str">
        <f t="shared" si="290"/>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8"/>
        <v/>
      </c>
      <c r="T2013" s="222" t="str">
        <f ca="1">IF(B2013="","",IF(ISERROR(MATCH($J2013,SorP!$B$1:$B$6230,0)),"",INDIRECT("'SorP'!$A$"&amp;MATCH($J2013,SorP!$B$1:$B$6230,0))))</f>
        <v/>
      </c>
      <c r="U2013" s="238"/>
      <c r="V2013" s="270" t="e">
        <f>IF(C2013="",NA(),MATCH($B2013&amp;$C2013,'Smelter Look-up'!$J:$J,0))</f>
        <v>#N/A</v>
      </c>
      <c r="W2013" s="271"/>
      <c r="X2013" s="271">
        <f t="shared" ca="1" si="289"/>
        <v>0</v>
      </c>
      <c r="Y2013" s="271"/>
      <c r="Z2013" s="271"/>
      <c r="AB2013" s="273" t="str">
        <f t="shared" si="290"/>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8"/>
        <v/>
      </c>
      <c r="T2014" s="222" t="str">
        <f ca="1">IF(B2014="","",IF(ISERROR(MATCH($J2014,SorP!$B$1:$B$6230,0)),"",INDIRECT("'SorP'!$A$"&amp;MATCH($J2014,SorP!$B$1:$B$6230,0))))</f>
        <v/>
      </c>
      <c r="U2014" s="238"/>
      <c r="V2014" s="270" t="e">
        <f>IF(C2014="",NA(),MATCH($B2014&amp;$C2014,'Smelter Look-up'!$J:$J,0))</f>
        <v>#N/A</v>
      </c>
      <c r="W2014" s="271"/>
      <c r="X2014" s="271">
        <f t="shared" ca="1" si="289"/>
        <v>0</v>
      </c>
      <c r="Y2014" s="271"/>
      <c r="Z2014" s="271"/>
      <c r="AB2014" s="273" t="str">
        <f t="shared" si="290"/>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8"/>
        <v/>
      </c>
      <c r="T2015" s="222" t="str">
        <f ca="1">IF(B2015="","",IF(ISERROR(MATCH($J2015,SorP!$B$1:$B$6230,0)),"",INDIRECT("'SorP'!$A$"&amp;MATCH($J2015,SorP!$B$1:$B$6230,0))))</f>
        <v/>
      </c>
      <c r="U2015" s="238"/>
      <c r="V2015" s="270" t="e">
        <f>IF(C2015="",NA(),MATCH($B2015&amp;$C2015,'Smelter Look-up'!$J:$J,0))</f>
        <v>#N/A</v>
      </c>
      <c r="W2015" s="271"/>
      <c r="X2015" s="271">
        <f t="shared" ca="1" si="289"/>
        <v>0</v>
      </c>
      <c r="Y2015" s="271"/>
      <c r="Z2015" s="271"/>
      <c r="AB2015" s="273" t="str">
        <f t="shared" si="290"/>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8"/>
        <v/>
      </c>
      <c r="T2016" s="222" t="str">
        <f ca="1">IF(B2016="","",IF(ISERROR(MATCH($J2016,SorP!$B$1:$B$6230,0)),"",INDIRECT("'SorP'!$A$"&amp;MATCH($J2016,SorP!$B$1:$B$6230,0))))</f>
        <v/>
      </c>
      <c r="U2016" s="238"/>
      <c r="V2016" s="270" t="e">
        <f>IF(C2016="",NA(),MATCH($B2016&amp;$C2016,'Smelter Look-up'!$J:$J,0))</f>
        <v>#N/A</v>
      </c>
      <c r="W2016" s="271"/>
      <c r="X2016" s="271">
        <f t="shared" ca="1" si="289"/>
        <v>0</v>
      </c>
      <c r="Y2016" s="271"/>
      <c r="Z2016" s="271"/>
      <c r="AB2016" s="273" t="str">
        <f t="shared" si="290"/>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8"/>
        <v/>
      </c>
      <c r="T2017" s="222" t="str">
        <f ca="1">IF(B2017="","",IF(ISERROR(MATCH($J2017,SorP!$B$1:$B$6230,0)),"",INDIRECT("'SorP'!$A$"&amp;MATCH($J2017,SorP!$B$1:$B$6230,0))))</f>
        <v/>
      </c>
      <c r="U2017" s="238"/>
      <c r="V2017" s="270" t="e">
        <f>IF(C2017="",NA(),MATCH($B2017&amp;$C2017,'Smelter Look-up'!$J:$J,0))</f>
        <v>#N/A</v>
      </c>
      <c r="W2017" s="271"/>
      <c r="X2017" s="271">
        <f t="shared" ca="1" si="289"/>
        <v>0</v>
      </c>
      <c r="Y2017" s="271"/>
      <c r="Z2017" s="271"/>
      <c r="AB2017" s="273" t="str">
        <f t="shared" si="290"/>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8"/>
        <v/>
      </c>
      <c r="T2018" s="222" t="str">
        <f ca="1">IF(B2018="","",IF(ISERROR(MATCH($J2018,SorP!$B$1:$B$6230,0)),"",INDIRECT("'SorP'!$A$"&amp;MATCH($J2018,SorP!$B$1:$B$6230,0))))</f>
        <v/>
      </c>
      <c r="U2018" s="238"/>
      <c r="V2018" s="270" t="e">
        <f>IF(C2018="",NA(),MATCH($B2018&amp;$C2018,'Smelter Look-up'!$J:$J,0))</f>
        <v>#N/A</v>
      </c>
      <c r="W2018" s="271"/>
      <c r="X2018" s="271">
        <f t="shared" ca="1" si="289"/>
        <v>0</v>
      </c>
      <c r="Y2018" s="271"/>
      <c r="Z2018" s="271"/>
      <c r="AB2018" s="273" t="str">
        <f t="shared" si="290"/>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8"/>
        <v/>
      </c>
      <c r="T2019" s="222" t="str">
        <f ca="1">IF(B2019="","",IF(ISERROR(MATCH($J2019,SorP!$B$1:$B$6230,0)),"",INDIRECT("'SorP'!$A$"&amp;MATCH($J2019,SorP!$B$1:$B$6230,0))))</f>
        <v/>
      </c>
      <c r="U2019" s="238"/>
      <c r="V2019" s="270" t="e">
        <f>IF(C2019="",NA(),MATCH($B2019&amp;$C2019,'Smelter Look-up'!$J:$J,0))</f>
        <v>#N/A</v>
      </c>
      <c r="W2019" s="271"/>
      <c r="X2019" s="271">
        <f t="shared" ca="1" si="289"/>
        <v>0</v>
      </c>
      <c r="Y2019" s="271"/>
      <c r="Z2019" s="271"/>
      <c r="AB2019" s="273" t="str">
        <f t="shared" si="290"/>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8"/>
        <v/>
      </c>
      <c r="T2020" s="222" t="str">
        <f ca="1">IF(B2020="","",IF(ISERROR(MATCH($J2020,SorP!$B$1:$B$6230,0)),"",INDIRECT("'SorP'!$A$"&amp;MATCH($J2020,SorP!$B$1:$B$6230,0))))</f>
        <v/>
      </c>
      <c r="U2020" s="238"/>
      <c r="V2020" s="270" t="e">
        <f>IF(C2020="",NA(),MATCH($B2020&amp;$C2020,'Smelter Look-up'!$J:$J,0))</f>
        <v>#N/A</v>
      </c>
      <c r="W2020" s="271"/>
      <c r="X2020" s="271">
        <f t="shared" ca="1" si="289"/>
        <v>0</v>
      </c>
      <c r="Y2020" s="271"/>
      <c r="Z2020" s="271"/>
      <c r="AB2020" s="273" t="str">
        <f t="shared" si="290"/>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8"/>
        <v/>
      </c>
      <c r="T2021" s="222" t="str">
        <f ca="1">IF(B2021="","",IF(ISERROR(MATCH($J2021,SorP!$B$1:$B$6230,0)),"",INDIRECT("'SorP'!$A$"&amp;MATCH($J2021,SorP!$B$1:$B$6230,0))))</f>
        <v/>
      </c>
      <c r="U2021" s="238"/>
      <c r="V2021" s="270" t="e">
        <f>IF(C2021="",NA(),MATCH($B2021&amp;$C2021,'Smelter Look-up'!$J:$J,0))</f>
        <v>#N/A</v>
      </c>
      <c r="W2021" s="271"/>
      <c r="X2021" s="271">
        <f t="shared" ca="1" si="289"/>
        <v>0</v>
      </c>
      <c r="Y2021" s="271"/>
      <c r="Z2021" s="271"/>
      <c r="AB2021" s="273" t="str">
        <f t="shared" si="290"/>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8"/>
        <v/>
      </c>
      <c r="T2022" s="222" t="str">
        <f ca="1">IF(B2022="","",IF(ISERROR(MATCH($J2022,SorP!$B$1:$B$6230,0)),"",INDIRECT("'SorP'!$A$"&amp;MATCH($J2022,SorP!$B$1:$B$6230,0))))</f>
        <v/>
      </c>
      <c r="U2022" s="238"/>
      <c r="V2022" s="270" t="e">
        <f>IF(C2022="",NA(),MATCH($B2022&amp;$C2022,'Smelter Look-up'!$J:$J,0))</f>
        <v>#N/A</v>
      </c>
      <c r="W2022" s="271"/>
      <c r="X2022" s="271">
        <f t="shared" ca="1" si="289"/>
        <v>0</v>
      </c>
      <c r="Y2022" s="271"/>
      <c r="Z2022" s="271"/>
      <c r="AB2022" s="273" t="str">
        <f t="shared" si="290"/>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8"/>
        <v/>
      </c>
      <c r="T2023" s="222" t="str">
        <f ca="1">IF(B2023="","",IF(ISERROR(MATCH($J2023,SorP!$B$1:$B$6230,0)),"",INDIRECT("'SorP'!$A$"&amp;MATCH($J2023,SorP!$B$1:$B$6230,0))))</f>
        <v/>
      </c>
      <c r="U2023" s="238"/>
      <c r="V2023" s="270" t="e">
        <f>IF(C2023="",NA(),MATCH($B2023&amp;$C2023,'Smelter Look-up'!$J:$J,0))</f>
        <v>#N/A</v>
      </c>
      <c r="W2023" s="271"/>
      <c r="X2023" s="271">
        <f t="shared" ca="1" si="289"/>
        <v>0</v>
      </c>
      <c r="Y2023" s="271"/>
      <c r="Z2023" s="271"/>
      <c r="AB2023" s="273" t="str">
        <f t="shared" si="290"/>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8"/>
        <v/>
      </c>
      <c r="T2029" s="222" t="str">
        <f ca="1">IF(B2029="","",IF(ISERROR(MATCH($J2029,SorP!$B$1:$B$6230,0)),"",INDIRECT("'SorP'!$A$"&amp;MATCH($J2029,SorP!$B$1:$B$6230,0))))</f>
        <v/>
      </c>
      <c r="U2029" s="238"/>
      <c r="V2029" s="270" t="e">
        <f>IF(C2029="",NA(),MATCH($B2029&amp;$C2029,'Smelter Look-up'!$J:$J,0))</f>
        <v>#N/A</v>
      </c>
      <c r="W2029" s="271"/>
      <c r="X2029" s="271">
        <f t="shared" ca="1" si="289"/>
        <v>0</v>
      </c>
      <c r="Y2029" s="271"/>
      <c r="Z2029" s="271"/>
      <c r="AB2029" s="273" t="str">
        <f t="shared" si="290"/>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9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92">IF(AND(C2041="Smelter not listed",OR(LEN(D2041)=0,LEN(E2041)=0)),1,0)</f>
        <v>0</v>
      </c>
      <c r="Y2041" s="271"/>
      <c r="Z2041" s="271"/>
      <c r="AB2041" s="273" t="str">
        <f t="shared" ref="AB2041" si="293">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4">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5">IF(AND(C2042="Smelter not listed",OR(LEN(D2042)=0,LEN(E2042)=0)),1,0)</f>
        <v>0</v>
      </c>
      <c r="Y2042" s="271"/>
      <c r="Z2042" s="271"/>
      <c r="AB2042" s="273" t="str">
        <f t="shared" ref="AB2042:AB2073" si="296">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4"/>
        <v/>
      </c>
      <c r="T2043" s="222" t="str">
        <f ca="1">IF(B2043="","",IF(ISERROR(MATCH($J2043,SorP!$B$1:$B$6230,0)),"",INDIRECT("'SorP'!$A$"&amp;MATCH($J2043,SorP!$B$1:$B$6230,0))))</f>
        <v/>
      </c>
      <c r="U2043" s="238"/>
      <c r="V2043" s="270" t="e">
        <f>IF(C2043="",NA(),MATCH($B2043&amp;$C2043,'Smelter Look-up'!$J:$J,0))</f>
        <v>#N/A</v>
      </c>
      <c r="W2043" s="271"/>
      <c r="X2043" s="271">
        <f t="shared" ca="1" si="295"/>
        <v>0</v>
      </c>
      <c r="Y2043" s="271"/>
      <c r="Z2043" s="271"/>
      <c r="AB2043" s="273" t="str">
        <f t="shared" si="296"/>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4"/>
        <v/>
      </c>
      <c r="T2044" s="222" t="str">
        <f ca="1">IF(B2044="","",IF(ISERROR(MATCH($J2044,SorP!$B$1:$B$6230,0)),"",INDIRECT("'SorP'!$A$"&amp;MATCH($J2044,SorP!$B$1:$B$6230,0))))</f>
        <v/>
      </c>
      <c r="U2044" s="238"/>
      <c r="V2044" s="270" t="e">
        <f>IF(C2044="",NA(),MATCH($B2044&amp;$C2044,'Smelter Look-up'!$J:$J,0))</f>
        <v>#N/A</v>
      </c>
      <c r="W2044" s="271"/>
      <c r="X2044" s="271">
        <f t="shared" ca="1" si="295"/>
        <v>0</v>
      </c>
      <c r="Y2044" s="271"/>
      <c r="Z2044" s="271"/>
      <c r="AB2044" s="273" t="str">
        <f t="shared" si="296"/>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4"/>
        <v/>
      </c>
      <c r="T2045" s="222" t="str">
        <f ca="1">IF(B2045="","",IF(ISERROR(MATCH($J2045,SorP!$B$1:$B$6230,0)),"",INDIRECT("'SorP'!$A$"&amp;MATCH($J2045,SorP!$B$1:$B$6230,0))))</f>
        <v/>
      </c>
      <c r="U2045" s="238"/>
      <c r="V2045" s="270" t="e">
        <f>IF(C2045="",NA(),MATCH($B2045&amp;$C2045,'Smelter Look-up'!$J:$J,0))</f>
        <v>#N/A</v>
      </c>
      <c r="W2045" s="271"/>
      <c r="X2045" s="271">
        <f t="shared" ca="1" si="295"/>
        <v>0</v>
      </c>
      <c r="Y2045" s="271"/>
      <c r="Z2045" s="271"/>
      <c r="AB2045" s="273" t="str">
        <f t="shared" si="296"/>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4"/>
        <v/>
      </c>
      <c r="T2046" s="222" t="str">
        <f ca="1">IF(B2046="","",IF(ISERROR(MATCH($J2046,SorP!$B$1:$B$6230,0)),"",INDIRECT("'SorP'!$A$"&amp;MATCH($J2046,SorP!$B$1:$B$6230,0))))</f>
        <v/>
      </c>
      <c r="U2046" s="238"/>
      <c r="V2046" s="270" t="e">
        <f>IF(C2046="",NA(),MATCH($B2046&amp;$C2046,'Smelter Look-up'!$J:$J,0))</f>
        <v>#N/A</v>
      </c>
      <c r="W2046" s="271"/>
      <c r="X2046" s="271">
        <f t="shared" ca="1" si="295"/>
        <v>0</v>
      </c>
      <c r="Y2046" s="271"/>
      <c r="Z2046" s="271"/>
      <c r="AB2046" s="273" t="str">
        <f t="shared" si="296"/>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7">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8">IF(AND(C2074="Smelter not listed",OR(LEN(D2074)=0,LEN(E2074)=0)),1,0)</f>
        <v>0</v>
      </c>
      <c r="Y2074" s="271"/>
      <c r="Z2074" s="271"/>
      <c r="AB2074" s="273" t="str">
        <f t="shared" ref="AB2074:AB2104" si="299">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7"/>
        <v/>
      </c>
      <c r="T2075" s="222" t="str">
        <f ca="1">IF(B2075="","",IF(ISERROR(MATCH($J2075,SorP!$B$1:$B$6230,0)),"",INDIRECT("'SorP'!$A$"&amp;MATCH($J2075,SorP!$B$1:$B$6230,0))))</f>
        <v/>
      </c>
      <c r="U2075" s="238"/>
      <c r="V2075" s="270" t="e">
        <f>IF(C2075="",NA(),MATCH($B2075&amp;$C2075,'Smelter Look-up'!$J:$J,0))</f>
        <v>#N/A</v>
      </c>
      <c r="W2075" s="271"/>
      <c r="X2075" s="271">
        <f t="shared" ca="1" si="298"/>
        <v>0</v>
      </c>
      <c r="Y2075" s="271"/>
      <c r="Z2075" s="271"/>
      <c r="AB2075" s="273" t="str">
        <f t="shared" si="299"/>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7"/>
        <v/>
      </c>
      <c r="T2076" s="222" t="str">
        <f ca="1">IF(B2076="","",IF(ISERROR(MATCH($J2076,SorP!$B$1:$B$6230,0)),"",INDIRECT("'SorP'!$A$"&amp;MATCH($J2076,SorP!$B$1:$B$6230,0))))</f>
        <v/>
      </c>
      <c r="U2076" s="238"/>
      <c r="V2076" s="270" t="e">
        <f>IF(C2076="",NA(),MATCH($B2076&amp;$C2076,'Smelter Look-up'!$J:$J,0))</f>
        <v>#N/A</v>
      </c>
      <c r="W2076" s="271"/>
      <c r="X2076" s="271">
        <f t="shared" ca="1" si="298"/>
        <v>0</v>
      </c>
      <c r="Y2076" s="271"/>
      <c r="Z2076" s="271"/>
      <c r="AB2076" s="273" t="str">
        <f t="shared" si="299"/>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7"/>
        <v/>
      </c>
      <c r="T2077" s="222" t="str">
        <f ca="1">IF(B2077="","",IF(ISERROR(MATCH($J2077,SorP!$B$1:$B$6230,0)),"",INDIRECT("'SorP'!$A$"&amp;MATCH($J2077,SorP!$B$1:$B$6230,0))))</f>
        <v/>
      </c>
      <c r="U2077" s="238"/>
      <c r="V2077" s="270" t="e">
        <f>IF(C2077="",NA(),MATCH($B2077&amp;$C2077,'Smelter Look-up'!$J:$J,0))</f>
        <v>#N/A</v>
      </c>
      <c r="W2077" s="271"/>
      <c r="X2077" s="271">
        <f t="shared" ca="1" si="298"/>
        <v>0</v>
      </c>
      <c r="Y2077" s="271"/>
      <c r="Z2077" s="271"/>
      <c r="AB2077" s="273" t="str">
        <f t="shared" si="299"/>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7"/>
        <v/>
      </c>
      <c r="T2078" s="222" t="str">
        <f ca="1">IF(B2078="","",IF(ISERROR(MATCH($J2078,SorP!$B$1:$B$6230,0)),"",INDIRECT("'SorP'!$A$"&amp;MATCH($J2078,SorP!$B$1:$B$6230,0))))</f>
        <v/>
      </c>
      <c r="U2078" s="238"/>
      <c r="V2078" s="270" t="e">
        <f>IF(C2078="",NA(),MATCH($B2078&amp;$C2078,'Smelter Look-up'!$J:$J,0))</f>
        <v>#N/A</v>
      </c>
      <c r="W2078" s="271"/>
      <c r="X2078" s="271">
        <f t="shared" ca="1" si="298"/>
        <v>0</v>
      </c>
      <c r="Y2078" s="271"/>
      <c r="Z2078" s="271"/>
      <c r="AB2078" s="273" t="str">
        <f t="shared" si="299"/>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7"/>
        <v/>
      </c>
      <c r="T2079" s="222" t="str">
        <f ca="1">IF(B2079="","",IF(ISERROR(MATCH($J2079,SorP!$B$1:$B$6230,0)),"",INDIRECT("'SorP'!$A$"&amp;MATCH($J2079,SorP!$B$1:$B$6230,0))))</f>
        <v/>
      </c>
      <c r="U2079" s="238"/>
      <c r="V2079" s="270" t="e">
        <f>IF(C2079="",NA(),MATCH($B2079&amp;$C2079,'Smelter Look-up'!$J:$J,0))</f>
        <v>#N/A</v>
      </c>
      <c r="W2079" s="271"/>
      <c r="X2079" s="271">
        <f t="shared" ca="1" si="298"/>
        <v>0</v>
      </c>
      <c r="Y2079" s="271"/>
      <c r="Z2079" s="271"/>
      <c r="AB2079" s="273" t="str">
        <f t="shared" si="299"/>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7"/>
        <v/>
      </c>
      <c r="T2080" s="222" t="str">
        <f ca="1">IF(B2080="","",IF(ISERROR(MATCH($J2080,SorP!$B$1:$B$6230,0)),"",INDIRECT("'SorP'!$A$"&amp;MATCH($J2080,SorP!$B$1:$B$6230,0))))</f>
        <v/>
      </c>
      <c r="U2080" s="238"/>
      <c r="V2080" s="270" t="e">
        <f>IF(C2080="",NA(),MATCH($B2080&amp;$C2080,'Smelter Look-up'!$J:$J,0))</f>
        <v>#N/A</v>
      </c>
      <c r="W2080" s="271"/>
      <c r="X2080" s="271">
        <f t="shared" ca="1" si="298"/>
        <v>0</v>
      </c>
      <c r="Y2080" s="271"/>
      <c r="Z2080" s="271"/>
      <c r="AB2080" s="273" t="str">
        <f t="shared" si="299"/>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7"/>
        <v/>
      </c>
      <c r="T2081" s="222" t="str">
        <f ca="1">IF(B2081="","",IF(ISERROR(MATCH($J2081,SorP!$B$1:$B$6230,0)),"",INDIRECT("'SorP'!$A$"&amp;MATCH($J2081,SorP!$B$1:$B$6230,0))))</f>
        <v/>
      </c>
      <c r="U2081" s="238"/>
      <c r="V2081" s="270" t="e">
        <f>IF(C2081="",NA(),MATCH($B2081&amp;$C2081,'Smelter Look-up'!$J:$J,0))</f>
        <v>#N/A</v>
      </c>
      <c r="W2081" s="271"/>
      <c r="X2081" s="271">
        <f t="shared" ca="1" si="298"/>
        <v>0</v>
      </c>
      <c r="Y2081" s="271"/>
      <c r="Z2081" s="271"/>
      <c r="AB2081" s="273" t="str">
        <f t="shared" si="299"/>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7"/>
        <v/>
      </c>
      <c r="T2082" s="222" t="str">
        <f ca="1">IF(B2082="","",IF(ISERROR(MATCH($J2082,SorP!$B$1:$B$6230,0)),"",INDIRECT("'SorP'!$A$"&amp;MATCH($J2082,SorP!$B$1:$B$6230,0))))</f>
        <v/>
      </c>
      <c r="U2082" s="238"/>
      <c r="V2082" s="270" t="e">
        <f>IF(C2082="",NA(),MATCH($B2082&amp;$C2082,'Smelter Look-up'!$J:$J,0))</f>
        <v>#N/A</v>
      </c>
      <c r="W2082" s="271"/>
      <c r="X2082" s="271">
        <f t="shared" ca="1" si="298"/>
        <v>0</v>
      </c>
      <c r="Y2082" s="271"/>
      <c r="Z2082" s="271"/>
      <c r="AB2082" s="273" t="str">
        <f t="shared" si="299"/>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7"/>
        <v/>
      </c>
      <c r="T2083" s="222" t="str">
        <f ca="1">IF(B2083="","",IF(ISERROR(MATCH($J2083,SorP!$B$1:$B$6230,0)),"",INDIRECT("'SorP'!$A$"&amp;MATCH($J2083,SorP!$B$1:$B$6230,0))))</f>
        <v/>
      </c>
      <c r="U2083" s="238"/>
      <c r="V2083" s="270" t="e">
        <f>IF(C2083="",NA(),MATCH($B2083&amp;$C2083,'Smelter Look-up'!$J:$J,0))</f>
        <v>#N/A</v>
      </c>
      <c r="W2083" s="271"/>
      <c r="X2083" s="271">
        <f t="shared" ca="1" si="298"/>
        <v>0</v>
      </c>
      <c r="Y2083" s="271"/>
      <c r="Z2083" s="271"/>
      <c r="AB2083" s="273" t="str">
        <f t="shared" si="299"/>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7"/>
        <v/>
      </c>
      <c r="T2084" s="222" t="str">
        <f ca="1">IF(B2084="","",IF(ISERROR(MATCH($J2084,SorP!$B$1:$B$6230,0)),"",INDIRECT("'SorP'!$A$"&amp;MATCH($J2084,SorP!$B$1:$B$6230,0))))</f>
        <v/>
      </c>
      <c r="U2084" s="238"/>
      <c r="V2084" s="270" t="e">
        <f>IF(C2084="",NA(),MATCH($B2084&amp;$C2084,'Smelter Look-up'!$J:$J,0))</f>
        <v>#N/A</v>
      </c>
      <c r="W2084" s="271"/>
      <c r="X2084" s="271">
        <f t="shared" ca="1" si="298"/>
        <v>0</v>
      </c>
      <c r="Y2084" s="271"/>
      <c r="Z2084" s="271"/>
      <c r="AB2084" s="273" t="str">
        <f t="shared" si="299"/>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7"/>
        <v/>
      </c>
      <c r="T2085" s="222" t="str">
        <f ca="1">IF(B2085="","",IF(ISERROR(MATCH($J2085,SorP!$B$1:$B$6230,0)),"",INDIRECT("'SorP'!$A$"&amp;MATCH($J2085,SorP!$B$1:$B$6230,0))))</f>
        <v/>
      </c>
      <c r="U2085" s="238"/>
      <c r="V2085" s="270" t="e">
        <f>IF(C2085="",NA(),MATCH($B2085&amp;$C2085,'Smelter Look-up'!$J:$J,0))</f>
        <v>#N/A</v>
      </c>
      <c r="W2085" s="271"/>
      <c r="X2085" s="271">
        <f t="shared" ca="1" si="298"/>
        <v>0</v>
      </c>
      <c r="Y2085" s="271"/>
      <c r="Z2085" s="271"/>
      <c r="AB2085" s="273" t="str">
        <f t="shared" si="299"/>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7"/>
        <v/>
      </c>
      <c r="T2086" s="222" t="str">
        <f ca="1">IF(B2086="","",IF(ISERROR(MATCH($J2086,SorP!$B$1:$B$6230,0)),"",INDIRECT("'SorP'!$A$"&amp;MATCH($J2086,SorP!$B$1:$B$6230,0))))</f>
        <v/>
      </c>
      <c r="U2086" s="238"/>
      <c r="V2086" s="270" t="e">
        <f>IF(C2086="",NA(),MATCH($B2086&amp;$C2086,'Smelter Look-up'!$J:$J,0))</f>
        <v>#N/A</v>
      </c>
      <c r="W2086" s="271"/>
      <c r="X2086" s="271">
        <f t="shared" ca="1" si="298"/>
        <v>0</v>
      </c>
      <c r="Y2086" s="271"/>
      <c r="Z2086" s="271"/>
      <c r="AB2086" s="273" t="str">
        <f t="shared" si="299"/>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7"/>
        <v/>
      </c>
      <c r="T2087" s="222" t="str">
        <f ca="1">IF(B2087="","",IF(ISERROR(MATCH($J2087,SorP!$B$1:$B$6230,0)),"",INDIRECT("'SorP'!$A$"&amp;MATCH($J2087,SorP!$B$1:$B$6230,0))))</f>
        <v/>
      </c>
      <c r="U2087" s="238"/>
      <c r="V2087" s="270" t="e">
        <f>IF(C2087="",NA(),MATCH($B2087&amp;$C2087,'Smelter Look-up'!$J:$J,0))</f>
        <v>#N/A</v>
      </c>
      <c r="W2087" s="271"/>
      <c r="X2087" s="271">
        <f t="shared" ca="1" si="298"/>
        <v>0</v>
      </c>
      <c r="Y2087" s="271"/>
      <c r="Z2087" s="271"/>
      <c r="AB2087" s="273" t="str">
        <f t="shared" si="299"/>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7"/>
        <v/>
      </c>
      <c r="T2093" s="222" t="str">
        <f ca="1">IF(B2093="","",IF(ISERROR(MATCH($J2093,SorP!$B$1:$B$6230,0)),"",INDIRECT("'SorP'!$A$"&amp;MATCH($J2093,SorP!$B$1:$B$6230,0))))</f>
        <v/>
      </c>
      <c r="U2093" s="238"/>
      <c r="V2093" s="270" t="e">
        <f>IF(C2093="",NA(),MATCH($B2093&amp;$C2093,'Smelter Look-up'!$J:$J,0))</f>
        <v>#N/A</v>
      </c>
      <c r="W2093" s="271"/>
      <c r="X2093" s="271">
        <f t="shared" ca="1" si="298"/>
        <v>0</v>
      </c>
      <c r="Y2093" s="271"/>
      <c r="Z2093" s="271"/>
      <c r="AB2093" s="273" t="str">
        <f t="shared" si="299"/>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300">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301">IF(AND(C2105="Smelter not listed",OR(LEN(D2105)=0,LEN(E2105)=0)),1,0)</f>
        <v>0</v>
      </c>
      <c r="Y2105" s="271"/>
      <c r="Z2105" s="271"/>
      <c r="AB2105" s="273" t="str">
        <f t="shared" ref="AB2105" si="302">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3">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4">IF(AND(C2106="Smelter not listed",OR(LEN(D2106)=0,LEN(E2106)=0)),1,0)</f>
        <v>0</v>
      </c>
      <c r="Y2106" s="271"/>
      <c r="Z2106" s="271"/>
      <c r="AB2106" s="273" t="str">
        <f t="shared" ref="AB2106:AB2137" si="305">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3"/>
        <v/>
      </c>
      <c r="T2107" s="222" t="str">
        <f ca="1">IF(B2107="","",IF(ISERROR(MATCH($J2107,SorP!$B$1:$B$6230,0)),"",INDIRECT("'SorP'!$A$"&amp;MATCH($J2107,SorP!$B$1:$B$6230,0))))</f>
        <v/>
      </c>
      <c r="U2107" s="238"/>
      <c r="V2107" s="270" t="e">
        <f>IF(C2107="",NA(),MATCH($B2107&amp;$C2107,'Smelter Look-up'!$J:$J,0))</f>
        <v>#N/A</v>
      </c>
      <c r="W2107" s="271"/>
      <c r="X2107" s="271">
        <f t="shared" ca="1" si="304"/>
        <v>0</v>
      </c>
      <c r="Y2107" s="271"/>
      <c r="Z2107" s="271"/>
      <c r="AB2107" s="273" t="str">
        <f t="shared" si="305"/>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3"/>
        <v/>
      </c>
      <c r="T2108" s="222" t="str">
        <f ca="1">IF(B2108="","",IF(ISERROR(MATCH($J2108,SorP!$B$1:$B$6230,0)),"",INDIRECT("'SorP'!$A$"&amp;MATCH($J2108,SorP!$B$1:$B$6230,0))))</f>
        <v/>
      </c>
      <c r="U2108" s="238"/>
      <c r="V2108" s="270" t="e">
        <f>IF(C2108="",NA(),MATCH($B2108&amp;$C2108,'Smelter Look-up'!$J:$J,0))</f>
        <v>#N/A</v>
      </c>
      <c r="W2108" s="271"/>
      <c r="X2108" s="271">
        <f t="shared" ca="1" si="304"/>
        <v>0</v>
      </c>
      <c r="Y2108" s="271"/>
      <c r="Z2108" s="271"/>
      <c r="AB2108" s="273" t="str">
        <f t="shared" si="305"/>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3"/>
        <v/>
      </c>
      <c r="T2109" s="222" t="str">
        <f ca="1">IF(B2109="","",IF(ISERROR(MATCH($J2109,SorP!$B$1:$B$6230,0)),"",INDIRECT("'SorP'!$A$"&amp;MATCH($J2109,SorP!$B$1:$B$6230,0))))</f>
        <v/>
      </c>
      <c r="U2109" s="238"/>
      <c r="V2109" s="270" t="e">
        <f>IF(C2109="",NA(),MATCH($B2109&amp;$C2109,'Smelter Look-up'!$J:$J,0))</f>
        <v>#N/A</v>
      </c>
      <c r="W2109" s="271"/>
      <c r="X2109" s="271">
        <f t="shared" ca="1" si="304"/>
        <v>0</v>
      </c>
      <c r="Y2109" s="271"/>
      <c r="Z2109" s="271"/>
      <c r="AB2109" s="273" t="str">
        <f t="shared" si="305"/>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3"/>
        <v/>
      </c>
      <c r="T2110" s="222" t="str">
        <f ca="1">IF(B2110="","",IF(ISERROR(MATCH($J2110,SorP!$B$1:$B$6230,0)),"",INDIRECT("'SorP'!$A$"&amp;MATCH($J2110,SorP!$B$1:$B$6230,0))))</f>
        <v/>
      </c>
      <c r="U2110" s="238"/>
      <c r="V2110" s="270" t="e">
        <f>IF(C2110="",NA(),MATCH($B2110&amp;$C2110,'Smelter Look-up'!$J:$J,0))</f>
        <v>#N/A</v>
      </c>
      <c r="W2110" s="271"/>
      <c r="X2110" s="271">
        <f t="shared" ca="1" si="304"/>
        <v>0</v>
      </c>
      <c r="Y2110" s="271"/>
      <c r="Z2110" s="271"/>
      <c r="AB2110" s="273" t="str">
        <f t="shared" si="305"/>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6">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7">IF(AND(C2138="Smelter not listed",OR(LEN(D2138)=0,LEN(E2138)=0)),1,0)</f>
        <v>0</v>
      </c>
      <c r="Y2138" s="271"/>
      <c r="Z2138" s="271"/>
      <c r="AB2138" s="273" t="str">
        <f t="shared" ref="AB2138:AB2168" si="308">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6"/>
        <v/>
      </c>
      <c r="T2139" s="222" t="str">
        <f ca="1">IF(B2139="","",IF(ISERROR(MATCH($J2139,SorP!$B$1:$B$6230,0)),"",INDIRECT("'SorP'!$A$"&amp;MATCH($J2139,SorP!$B$1:$B$6230,0))))</f>
        <v/>
      </c>
      <c r="U2139" s="238"/>
      <c r="V2139" s="270" t="e">
        <f>IF(C2139="",NA(),MATCH($B2139&amp;$C2139,'Smelter Look-up'!$J:$J,0))</f>
        <v>#N/A</v>
      </c>
      <c r="W2139" s="271"/>
      <c r="X2139" s="271">
        <f t="shared" ca="1" si="307"/>
        <v>0</v>
      </c>
      <c r="Y2139" s="271"/>
      <c r="Z2139" s="271"/>
      <c r="AB2139" s="273" t="str">
        <f t="shared" si="308"/>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6"/>
        <v/>
      </c>
      <c r="T2140" s="222" t="str">
        <f ca="1">IF(B2140="","",IF(ISERROR(MATCH($J2140,SorP!$B$1:$B$6230,0)),"",INDIRECT("'SorP'!$A$"&amp;MATCH($J2140,SorP!$B$1:$B$6230,0))))</f>
        <v/>
      </c>
      <c r="U2140" s="238"/>
      <c r="V2140" s="270" t="e">
        <f>IF(C2140="",NA(),MATCH($B2140&amp;$C2140,'Smelter Look-up'!$J:$J,0))</f>
        <v>#N/A</v>
      </c>
      <c r="W2140" s="271"/>
      <c r="X2140" s="271">
        <f t="shared" ca="1" si="307"/>
        <v>0</v>
      </c>
      <c r="Y2140" s="271"/>
      <c r="Z2140" s="271"/>
      <c r="AB2140" s="273" t="str">
        <f t="shared" si="308"/>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6"/>
        <v/>
      </c>
      <c r="T2141" s="222" t="str">
        <f ca="1">IF(B2141="","",IF(ISERROR(MATCH($J2141,SorP!$B$1:$B$6230,0)),"",INDIRECT("'SorP'!$A$"&amp;MATCH($J2141,SorP!$B$1:$B$6230,0))))</f>
        <v/>
      </c>
      <c r="U2141" s="238"/>
      <c r="V2141" s="270" t="e">
        <f>IF(C2141="",NA(),MATCH($B2141&amp;$C2141,'Smelter Look-up'!$J:$J,0))</f>
        <v>#N/A</v>
      </c>
      <c r="W2141" s="271"/>
      <c r="X2141" s="271">
        <f t="shared" ca="1" si="307"/>
        <v>0</v>
      </c>
      <c r="Y2141" s="271"/>
      <c r="Z2141" s="271"/>
      <c r="AB2141" s="273" t="str">
        <f t="shared" si="308"/>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6"/>
        <v/>
      </c>
      <c r="T2142" s="222" t="str">
        <f ca="1">IF(B2142="","",IF(ISERROR(MATCH($J2142,SorP!$B$1:$B$6230,0)),"",INDIRECT("'SorP'!$A$"&amp;MATCH($J2142,SorP!$B$1:$B$6230,0))))</f>
        <v/>
      </c>
      <c r="U2142" s="238"/>
      <c r="V2142" s="270" t="e">
        <f>IF(C2142="",NA(),MATCH($B2142&amp;$C2142,'Smelter Look-up'!$J:$J,0))</f>
        <v>#N/A</v>
      </c>
      <c r="W2142" s="271"/>
      <c r="X2142" s="271">
        <f t="shared" ca="1" si="307"/>
        <v>0</v>
      </c>
      <c r="Y2142" s="271"/>
      <c r="Z2142" s="271"/>
      <c r="AB2142" s="273" t="str">
        <f t="shared" si="308"/>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6"/>
        <v/>
      </c>
      <c r="T2143" s="222" t="str">
        <f ca="1">IF(B2143="","",IF(ISERROR(MATCH($J2143,SorP!$B$1:$B$6230,0)),"",INDIRECT("'SorP'!$A$"&amp;MATCH($J2143,SorP!$B$1:$B$6230,0))))</f>
        <v/>
      </c>
      <c r="U2143" s="238"/>
      <c r="V2143" s="270" t="e">
        <f>IF(C2143="",NA(),MATCH($B2143&amp;$C2143,'Smelter Look-up'!$J:$J,0))</f>
        <v>#N/A</v>
      </c>
      <c r="W2143" s="271"/>
      <c r="X2143" s="271">
        <f t="shared" ca="1" si="307"/>
        <v>0</v>
      </c>
      <c r="Y2143" s="271"/>
      <c r="Z2143" s="271"/>
      <c r="AB2143" s="273" t="str">
        <f t="shared" si="308"/>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6"/>
        <v/>
      </c>
      <c r="T2144" s="222" t="str">
        <f ca="1">IF(B2144="","",IF(ISERROR(MATCH($J2144,SorP!$B$1:$B$6230,0)),"",INDIRECT("'SorP'!$A$"&amp;MATCH($J2144,SorP!$B$1:$B$6230,0))))</f>
        <v/>
      </c>
      <c r="U2144" s="238"/>
      <c r="V2144" s="270" t="e">
        <f>IF(C2144="",NA(),MATCH($B2144&amp;$C2144,'Smelter Look-up'!$J:$J,0))</f>
        <v>#N/A</v>
      </c>
      <c r="W2144" s="271"/>
      <c r="X2144" s="271">
        <f t="shared" ca="1" si="307"/>
        <v>0</v>
      </c>
      <c r="Y2144" s="271"/>
      <c r="Z2144" s="271"/>
      <c r="AB2144" s="273" t="str">
        <f t="shared" si="308"/>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6"/>
        <v/>
      </c>
      <c r="T2145" s="222" t="str">
        <f ca="1">IF(B2145="","",IF(ISERROR(MATCH($J2145,SorP!$B$1:$B$6230,0)),"",INDIRECT("'SorP'!$A$"&amp;MATCH($J2145,SorP!$B$1:$B$6230,0))))</f>
        <v/>
      </c>
      <c r="U2145" s="238"/>
      <c r="V2145" s="270" t="e">
        <f>IF(C2145="",NA(),MATCH($B2145&amp;$C2145,'Smelter Look-up'!$J:$J,0))</f>
        <v>#N/A</v>
      </c>
      <c r="W2145" s="271"/>
      <c r="X2145" s="271">
        <f t="shared" ca="1" si="307"/>
        <v>0</v>
      </c>
      <c r="Y2145" s="271"/>
      <c r="Z2145" s="271"/>
      <c r="AB2145" s="273" t="str">
        <f t="shared" si="308"/>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6"/>
        <v/>
      </c>
      <c r="T2146" s="222" t="str">
        <f ca="1">IF(B2146="","",IF(ISERROR(MATCH($J2146,SorP!$B$1:$B$6230,0)),"",INDIRECT("'SorP'!$A$"&amp;MATCH($J2146,SorP!$B$1:$B$6230,0))))</f>
        <v/>
      </c>
      <c r="U2146" s="238"/>
      <c r="V2146" s="270" t="e">
        <f>IF(C2146="",NA(),MATCH($B2146&amp;$C2146,'Smelter Look-up'!$J:$J,0))</f>
        <v>#N/A</v>
      </c>
      <c r="W2146" s="271"/>
      <c r="X2146" s="271">
        <f t="shared" ca="1" si="307"/>
        <v>0</v>
      </c>
      <c r="Y2146" s="271"/>
      <c r="Z2146" s="271"/>
      <c r="AB2146" s="273" t="str">
        <f t="shared" si="308"/>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6"/>
        <v/>
      </c>
      <c r="T2147" s="222" t="str">
        <f ca="1">IF(B2147="","",IF(ISERROR(MATCH($J2147,SorP!$B$1:$B$6230,0)),"",INDIRECT("'SorP'!$A$"&amp;MATCH($J2147,SorP!$B$1:$B$6230,0))))</f>
        <v/>
      </c>
      <c r="U2147" s="238"/>
      <c r="V2147" s="270" t="e">
        <f>IF(C2147="",NA(),MATCH($B2147&amp;$C2147,'Smelter Look-up'!$J:$J,0))</f>
        <v>#N/A</v>
      </c>
      <c r="W2147" s="271"/>
      <c r="X2147" s="271">
        <f t="shared" ca="1" si="307"/>
        <v>0</v>
      </c>
      <c r="Y2147" s="271"/>
      <c r="Z2147" s="271"/>
      <c r="AB2147" s="273" t="str">
        <f t="shared" si="308"/>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6"/>
        <v/>
      </c>
      <c r="T2148" s="222" t="str">
        <f ca="1">IF(B2148="","",IF(ISERROR(MATCH($J2148,SorP!$B$1:$B$6230,0)),"",INDIRECT("'SorP'!$A$"&amp;MATCH($J2148,SorP!$B$1:$B$6230,0))))</f>
        <v/>
      </c>
      <c r="U2148" s="238"/>
      <c r="V2148" s="270" t="e">
        <f>IF(C2148="",NA(),MATCH($B2148&amp;$C2148,'Smelter Look-up'!$J:$J,0))</f>
        <v>#N/A</v>
      </c>
      <c r="W2148" s="271"/>
      <c r="X2148" s="271">
        <f t="shared" ca="1" si="307"/>
        <v>0</v>
      </c>
      <c r="Y2148" s="271"/>
      <c r="Z2148" s="271"/>
      <c r="AB2148" s="273" t="str">
        <f t="shared" si="308"/>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6"/>
        <v/>
      </c>
      <c r="T2149" s="222" t="str">
        <f ca="1">IF(B2149="","",IF(ISERROR(MATCH($J2149,SorP!$B$1:$B$6230,0)),"",INDIRECT("'SorP'!$A$"&amp;MATCH($J2149,SorP!$B$1:$B$6230,0))))</f>
        <v/>
      </c>
      <c r="U2149" s="238"/>
      <c r="V2149" s="270" t="e">
        <f>IF(C2149="",NA(),MATCH($B2149&amp;$C2149,'Smelter Look-up'!$J:$J,0))</f>
        <v>#N/A</v>
      </c>
      <c r="W2149" s="271"/>
      <c r="X2149" s="271">
        <f t="shared" ca="1" si="307"/>
        <v>0</v>
      </c>
      <c r="Y2149" s="271"/>
      <c r="Z2149" s="271"/>
      <c r="AB2149" s="273" t="str">
        <f t="shared" si="308"/>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6"/>
        <v/>
      </c>
      <c r="T2150" s="222" t="str">
        <f ca="1">IF(B2150="","",IF(ISERROR(MATCH($J2150,SorP!$B$1:$B$6230,0)),"",INDIRECT("'SorP'!$A$"&amp;MATCH($J2150,SorP!$B$1:$B$6230,0))))</f>
        <v/>
      </c>
      <c r="U2150" s="238"/>
      <c r="V2150" s="270" t="e">
        <f>IF(C2150="",NA(),MATCH($B2150&amp;$C2150,'Smelter Look-up'!$J:$J,0))</f>
        <v>#N/A</v>
      </c>
      <c r="W2150" s="271"/>
      <c r="X2150" s="271">
        <f t="shared" ca="1" si="307"/>
        <v>0</v>
      </c>
      <c r="Y2150" s="271"/>
      <c r="Z2150" s="271"/>
      <c r="AB2150" s="273" t="str">
        <f t="shared" si="308"/>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6"/>
        <v/>
      </c>
      <c r="T2151" s="222" t="str">
        <f ca="1">IF(B2151="","",IF(ISERROR(MATCH($J2151,SorP!$B$1:$B$6230,0)),"",INDIRECT("'SorP'!$A$"&amp;MATCH($J2151,SorP!$B$1:$B$6230,0))))</f>
        <v/>
      </c>
      <c r="U2151" s="238"/>
      <c r="V2151" s="270" t="e">
        <f>IF(C2151="",NA(),MATCH($B2151&amp;$C2151,'Smelter Look-up'!$J:$J,0))</f>
        <v>#N/A</v>
      </c>
      <c r="W2151" s="271"/>
      <c r="X2151" s="271">
        <f t="shared" ca="1" si="307"/>
        <v>0</v>
      </c>
      <c r="Y2151" s="271"/>
      <c r="Z2151" s="271"/>
      <c r="AB2151" s="273" t="str">
        <f t="shared" si="308"/>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f t="shared" ca="1" si="307"/>
        <v>0</v>
      </c>
      <c r="Y2152" s="271"/>
      <c r="Z2152" s="271"/>
      <c r="AB2152" s="273" t="str">
        <f t="shared" si="308"/>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6"/>
        <v/>
      </c>
      <c r="T2156" s="222" t="str">
        <f ca="1">IF(B2156="","",IF(ISERROR(MATCH($J2156,SorP!$B$1:$B$6230,0)),"",INDIRECT("'SorP'!$A$"&amp;MATCH($J2156,SorP!$B$1:$B$6230,0))))</f>
        <v/>
      </c>
      <c r="U2156" s="238"/>
      <c r="V2156" s="270" t="e">
        <f>IF(C2156="",NA(),MATCH($B2156&amp;$C2156,'Smelter Look-up'!$J:$J,0))</f>
        <v>#N/A</v>
      </c>
      <c r="W2156" s="271"/>
      <c r="X2156" s="271">
        <f t="shared" ca="1" si="307"/>
        <v>0</v>
      </c>
      <c r="Y2156" s="271"/>
      <c r="Z2156" s="271"/>
      <c r="AB2156" s="273" t="str">
        <f t="shared" si="308"/>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6"/>
        <v/>
      </c>
      <c r="T2157" s="222" t="str">
        <f ca="1">IF(B2157="","",IF(ISERROR(MATCH($J2157,SorP!$B$1:$B$6230,0)),"",INDIRECT("'SorP'!$A$"&amp;MATCH($J2157,SorP!$B$1:$B$6230,0))))</f>
        <v/>
      </c>
      <c r="U2157" s="238"/>
      <c r="V2157" s="270" t="e">
        <f>IF(C2157="",NA(),MATCH($B2157&amp;$C2157,'Smelter Look-up'!$J:$J,0))</f>
        <v>#N/A</v>
      </c>
      <c r="W2157" s="271"/>
      <c r="X2157" s="271">
        <f t="shared" ca="1" si="307"/>
        <v>0</v>
      </c>
      <c r="Y2157" s="271"/>
      <c r="Z2157" s="271"/>
      <c r="AB2157" s="273" t="str">
        <f t="shared" si="308"/>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6"/>
        <v/>
      </c>
      <c r="T2158" s="222" t="str">
        <f ca="1">IF(B2158="","",IF(ISERROR(MATCH($J2158,SorP!$B$1:$B$6230,0)),"",INDIRECT("'SorP'!$A$"&amp;MATCH($J2158,SorP!$B$1:$B$6230,0))))</f>
        <v/>
      </c>
      <c r="U2158" s="238"/>
      <c r="V2158" s="270" t="e">
        <f>IF(C2158="",NA(),MATCH($B2158&amp;$C2158,'Smelter Look-up'!$J:$J,0))</f>
        <v>#N/A</v>
      </c>
      <c r="W2158" s="271"/>
      <c r="X2158" s="271">
        <f t="shared" ca="1" si="307"/>
        <v>0</v>
      </c>
      <c r="Y2158" s="271"/>
      <c r="Z2158" s="271"/>
      <c r="AB2158" s="273" t="str">
        <f t="shared" si="308"/>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6"/>
        <v/>
      </c>
      <c r="T2159" s="222" t="str">
        <f ca="1">IF(B2159="","",IF(ISERROR(MATCH($J2159,SorP!$B$1:$B$6230,0)),"",INDIRECT("'SorP'!$A$"&amp;MATCH($J2159,SorP!$B$1:$B$6230,0))))</f>
        <v/>
      </c>
      <c r="U2159" s="238"/>
      <c r="V2159" s="270" t="e">
        <f>IF(C2159="",NA(),MATCH($B2159&amp;$C2159,'Smelter Look-up'!$J:$J,0))</f>
        <v>#N/A</v>
      </c>
      <c r="W2159" s="271"/>
      <c r="X2159" s="271">
        <f t="shared" ca="1" si="307"/>
        <v>0</v>
      </c>
      <c r="Y2159" s="271"/>
      <c r="Z2159" s="271"/>
      <c r="AB2159" s="273" t="str">
        <f t="shared" si="308"/>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6"/>
        <v/>
      </c>
      <c r="T2160" s="222" t="str">
        <f ca="1">IF(B2160="","",IF(ISERROR(MATCH($J2160,SorP!$B$1:$B$6230,0)),"",INDIRECT("'SorP'!$A$"&amp;MATCH($J2160,SorP!$B$1:$B$6230,0))))</f>
        <v/>
      </c>
      <c r="U2160" s="238"/>
      <c r="V2160" s="270" t="e">
        <f>IF(C2160="",NA(),MATCH($B2160&amp;$C2160,'Smelter Look-up'!$J:$J,0))</f>
        <v>#N/A</v>
      </c>
      <c r="W2160" s="271"/>
      <c r="X2160" s="271">
        <f t="shared" ca="1" si="307"/>
        <v>0</v>
      </c>
      <c r="Y2160" s="271"/>
      <c r="Z2160" s="271"/>
      <c r="AB2160" s="273" t="str">
        <f t="shared" si="308"/>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6"/>
        <v/>
      </c>
      <c r="T2161" s="222" t="str">
        <f ca="1">IF(B2161="","",IF(ISERROR(MATCH($J2161,SorP!$B$1:$B$6230,0)),"",INDIRECT("'SorP'!$A$"&amp;MATCH($J2161,SorP!$B$1:$B$6230,0))))</f>
        <v/>
      </c>
      <c r="U2161" s="238"/>
      <c r="V2161" s="270" t="e">
        <f>IF(C2161="",NA(),MATCH($B2161&amp;$C2161,'Smelter Look-up'!$J:$J,0))</f>
        <v>#N/A</v>
      </c>
      <c r="W2161" s="271"/>
      <c r="X2161" s="271">
        <f t="shared" ca="1" si="307"/>
        <v>0</v>
      </c>
      <c r="Y2161" s="271"/>
      <c r="Z2161" s="271"/>
      <c r="AB2161" s="273" t="str">
        <f t="shared" si="308"/>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6"/>
        <v/>
      </c>
      <c r="T2162" s="222" t="str">
        <f ca="1">IF(B2162="","",IF(ISERROR(MATCH($J2162,SorP!$B$1:$B$6230,0)),"",INDIRECT("'SorP'!$A$"&amp;MATCH($J2162,SorP!$B$1:$B$6230,0))))</f>
        <v/>
      </c>
      <c r="U2162" s="238"/>
      <c r="V2162" s="270" t="e">
        <f>IF(C2162="",NA(),MATCH($B2162&amp;$C2162,'Smelter Look-up'!$J:$J,0))</f>
        <v>#N/A</v>
      </c>
      <c r="W2162" s="271"/>
      <c r="X2162" s="271">
        <f t="shared" ca="1" si="307"/>
        <v>0</v>
      </c>
      <c r="Y2162" s="271"/>
      <c r="Z2162" s="271"/>
      <c r="AB2162" s="273" t="str">
        <f t="shared" si="308"/>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9">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10">IF(AND(C2169="Smelter not listed",OR(LEN(D2169)=0,LEN(E2169)=0)),1,0)</f>
        <v>0</v>
      </c>
      <c r="Y2169" s="271"/>
      <c r="Z2169" s="271"/>
      <c r="AB2169" s="273" t="str">
        <f t="shared" ref="AB2169" si="311">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12">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3">IF(AND(C2170="Smelter not listed",OR(LEN(D2170)=0,LEN(E2170)=0)),1,0)</f>
        <v>0</v>
      </c>
      <c r="Y2170" s="271"/>
      <c r="Z2170" s="271"/>
      <c r="AB2170" s="273" t="str">
        <f t="shared" ref="AB2170:AB2201" si="314">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12"/>
        <v/>
      </c>
      <c r="T2171" s="222" t="str">
        <f ca="1">IF(B2171="","",IF(ISERROR(MATCH($J2171,SorP!$B$1:$B$6230,0)),"",INDIRECT("'SorP'!$A$"&amp;MATCH($J2171,SorP!$B$1:$B$6230,0))))</f>
        <v/>
      </c>
      <c r="U2171" s="238"/>
      <c r="V2171" s="270" t="e">
        <f>IF(C2171="",NA(),MATCH($B2171&amp;$C2171,'Smelter Look-up'!$J:$J,0))</f>
        <v>#N/A</v>
      </c>
      <c r="W2171" s="271"/>
      <c r="X2171" s="271">
        <f t="shared" ca="1" si="313"/>
        <v>0</v>
      </c>
      <c r="Y2171" s="271"/>
      <c r="Z2171" s="271"/>
      <c r="AB2171" s="273" t="str">
        <f t="shared" si="314"/>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12"/>
        <v/>
      </c>
      <c r="T2172" s="222" t="str">
        <f ca="1">IF(B2172="","",IF(ISERROR(MATCH($J2172,SorP!$B$1:$B$6230,0)),"",INDIRECT("'SorP'!$A$"&amp;MATCH($J2172,SorP!$B$1:$B$6230,0))))</f>
        <v/>
      </c>
      <c r="U2172" s="238"/>
      <c r="V2172" s="270" t="e">
        <f>IF(C2172="",NA(),MATCH($B2172&amp;$C2172,'Smelter Look-up'!$J:$J,0))</f>
        <v>#N/A</v>
      </c>
      <c r="W2172" s="271"/>
      <c r="X2172" s="271">
        <f t="shared" ca="1" si="313"/>
        <v>0</v>
      </c>
      <c r="Y2172" s="271"/>
      <c r="Z2172" s="271"/>
      <c r="AB2172" s="273" t="str">
        <f t="shared" si="314"/>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2"/>
        <v/>
      </c>
      <c r="T2173" s="222" t="str">
        <f ca="1">IF(B2173="","",IF(ISERROR(MATCH($J2173,SorP!$B$1:$B$6230,0)),"",INDIRECT("'SorP'!$A$"&amp;MATCH($J2173,SorP!$B$1:$B$6230,0))))</f>
        <v/>
      </c>
      <c r="U2173" s="238"/>
      <c r="V2173" s="270" t="e">
        <f>IF(C2173="",NA(),MATCH($B2173&amp;$C2173,'Smelter Look-up'!$J:$J,0))</f>
        <v>#N/A</v>
      </c>
      <c r="W2173" s="271"/>
      <c r="X2173" s="271">
        <f t="shared" ca="1" si="313"/>
        <v>0</v>
      </c>
      <c r="Y2173" s="271"/>
      <c r="Z2173" s="271"/>
      <c r="AB2173" s="273" t="str">
        <f t="shared" si="314"/>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2"/>
        <v/>
      </c>
      <c r="T2174" s="222" t="str">
        <f ca="1">IF(B2174="","",IF(ISERROR(MATCH($J2174,SorP!$B$1:$B$6230,0)),"",INDIRECT("'SorP'!$A$"&amp;MATCH($J2174,SorP!$B$1:$B$6230,0))))</f>
        <v/>
      </c>
      <c r="U2174" s="238"/>
      <c r="V2174" s="270" t="e">
        <f>IF(C2174="",NA(),MATCH($B2174&amp;$C2174,'Smelter Look-up'!$J:$J,0))</f>
        <v>#N/A</v>
      </c>
      <c r="W2174" s="271"/>
      <c r="X2174" s="271">
        <f t="shared" ca="1" si="313"/>
        <v>0</v>
      </c>
      <c r="Y2174" s="271"/>
      <c r="Z2174" s="271"/>
      <c r="AB2174" s="273" t="str">
        <f t="shared" si="314"/>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5">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6">IF(AND(C2202="Smelter not listed",OR(LEN(D2202)=0,LEN(E2202)=0)),1,0)</f>
        <v>0</v>
      </c>
      <c r="Y2202" s="271"/>
      <c r="Z2202" s="271"/>
      <c r="AB2202" s="273" t="str">
        <f t="shared" ref="AB2202:AB2232" si="317">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5"/>
        <v/>
      </c>
      <c r="T2203" s="222" t="str">
        <f ca="1">IF(B2203="","",IF(ISERROR(MATCH($J2203,SorP!$B$1:$B$6230,0)),"",INDIRECT("'SorP'!$A$"&amp;MATCH($J2203,SorP!$B$1:$B$6230,0))))</f>
        <v/>
      </c>
      <c r="U2203" s="238"/>
      <c r="V2203" s="270" t="e">
        <f>IF(C2203="",NA(),MATCH($B2203&amp;$C2203,'Smelter Look-up'!$J:$J,0))</f>
        <v>#N/A</v>
      </c>
      <c r="W2203" s="271"/>
      <c r="X2203" s="271">
        <f t="shared" ca="1" si="316"/>
        <v>0</v>
      </c>
      <c r="Y2203" s="271"/>
      <c r="Z2203" s="271"/>
      <c r="AB2203" s="273" t="str">
        <f t="shared" si="317"/>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5"/>
        <v/>
      </c>
      <c r="T2204" s="222" t="str">
        <f ca="1">IF(B2204="","",IF(ISERROR(MATCH($J2204,SorP!$B$1:$B$6230,0)),"",INDIRECT("'SorP'!$A$"&amp;MATCH($J2204,SorP!$B$1:$B$6230,0))))</f>
        <v/>
      </c>
      <c r="U2204" s="238"/>
      <c r="V2204" s="270" t="e">
        <f>IF(C2204="",NA(),MATCH($B2204&amp;$C2204,'Smelter Look-up'!$J:$J,0))</f>
        <v>#N/A</v>
      </c>
      <c r="W2204" s="271"/>
      <c r="X2204" s="271">
        <f t="shared" ca="1" si="316"/>
        <v>0</v>
      </c>
      <c r="Y2204" s="271"/>
      <c r="Z2204" s="271"/>
      <c r="AB2204" s="273" t="str">
        <f t="shared" si="317"/>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5"/>
        <v/>
      </c>
      <c r="T2205" s="222" t="str">
        <f ca="1">IF(B2205="","",IF(ISERROR(MATCH($J2205,SorP!$B$1:$B$6230,0)),"",INDIRECT("'SorP'!$A$"&amp;MATCH($J2205,SorP!$B$1:$B$6230,0))))</f>
        <v/>
      </c>
      <c r="U2205" s="238"/>
      <c r="V2205" s="270" t="e">
        <f>IF(C2205="",NA(),MATCH($B2205&amp;$C2205,'Smelter Look-up'!$J:$J,0))</f>
        <v>#N/A</v>
      </c>
      <c r="W2205" s="271"/>
      <c r="X2205" s="271">
        <f t="shared" ca="1" si="316"/>
        <v>0</v>
      </c>
      <c r="Y2205" s="271"/>
      <c r="Z2205" s="271"/>
      <c r="AB2205" s="273" t="str">
        <f t="shared" si="317"/>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5"/>
        <v/>
      </c>
      <c r="T2206" s="222" t="str">
        <f ca="1">IF(B2206="","",IF(ISERROR(MATCH($J2206,SorP!$B$1:$B$6230,0)),"",INDIRECT("'SorP'!$A$"&amp;MATCH($J2206,SorP!$B$1:$B$6230,0))))</f>
        <v/>
      </c>
      <c r="U2206" s="238"/>
      <c r="V2206" s="270" t="e">
        <f>IF(C2206="",NA(),MATCH($B2206&amp;$C2206,'Smelter Look-up'!$J:$J,0))</f>
        <v>#N/A</v>
      </c>
      <c r="W2206" s="271"/>
      <c r="X2206" s="271">
        <f t="shared" ca="1" si="316"/>
        <v>0</v>
      </c>
      <c r="Y2206" s="271"/>
      <c r="Z2206" s="271"/>
      <c r="AB2206" s="273" t="str">
        <f t="shared" si="317"/>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5"/>
        <v/>
      </c>
      <c r="T2207" s="222" t="str">
        <f ca="1">IF(B2207="","",IF(ISERROR(MATCH($J2207,SorP!$B$1:$B$6230,0)),"",INDIRECT("'SorP'!$A$"&amp;MATCH($J2207,SorP!$B$1:$B$6230,0))))</f>
        <v/>
      </c>
      <c r="U2207" s="238"/>
      <c r="V2207" s="270" t="e">
        <f>IF(C2207="",NA(),MATCH($B2207&amp;$C2207,'Smelter Look-up'!$J:$J,0))</f>
        <v>#N/A</v>
      </c>
      <c r="W2207" s="271"/>
      <c r="X2207" s="271">
        <f t="shared" ca="1" si="316"/>
        <v>0</v>
      </c>
      <c r="Y2207" s="271"/>
      <c r="Z2207" s="271"/>
      <c r="AB2207" s="273" t="str">
        <f t="shared" si="317"/>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5"/>
        <v/>
      </c>
      <c r="T2208" s="222" t="str">
        <f ca="1">IF(B2208="","",IF(ISERROR(MATCH($J2208,SorP!$B$1:$B$6230,0)),"",INDIRECT("'SorP'!$A$"&amp;MATCH($J2208,SorP!$B$1:$B$6230,0))))</f>
        <v/>
      </c>
      <c r="U2208" s="238"/>
      <c r="V2208" s="270" t="e">
        <f>IF(C2208="",NA(),MATCH($B2208&amp;$C2208,'Smelter Look-up'!$J:$J,0))</f>
        <v>#N/A</v>
      </c>
      <c r="W2208" s="271"/>
      <c r="X2208" s="271">
        <f t="shared" ca="1" si="316"/>
        <v>0</v>
      </c>
      <c r="Y2208" s="271"/>
      <c r="Z2208" s="271"/>
      <c r="AB2208" s="273" t="str">
        <f t="shared" si="317"/>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5"/>
        <v/>
      </c>
      <c r="T2209" s="222" t="str">
        <f ca="1">IF(B2209="","",IF(ISERROR(MATCH($J2209,SorP!$B$1:$B$6230,0)),"",INDIRECT("'SorP'!$A$"&amp;MATCH($J2209,SorP!$B$1:$B$6230,0))))</f>
        <v/>
      </c>
      <c r="U2209" s="238"/>
      <c r="V2209" s="270" t="e">
        <f>IF(C2209="",NA(),MATCH($B2209&amp;$C2209,'Smelter Look-up'!$J:$J,0))</f>
        <v>#N/A</v>
      </c>
      <c r="W2209" s="271"/>
      <c r="X2209" s="271">
        <f t="shared" ca="1" si="316"/>
        <v>0</v>
      </c>
      <c r="Y2209" s="271"/>
      <c r="Z2209" s="271"/>
      <c r="AB2209" s="273" t="str">
        <f t="shared" si="317"/>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5"/>
        <v/>
      </c>
      <c r="T2210" s="222" t="str">
        <f ca="1">IF(B2210="","",IF(ISERROR(MATCH($J2210,SorP!$B$1:$B$6230,0)),"",INDIRECT("'SorP'!$A$"&amp;MATCH($J2210,SorP!$B$1:$B$6230,0))))</f>
        <v/>
      </c>
      <c r="U2210" s="238"/>
      <c r="V2210" s="270" t="e">
        <f>IF(C2210="",NA(),MATCH($B2210&amp;$C2210,'Smelter Look-up'!$J:$J,0))</f>
        <v>#N/A</v>
      </c>
      <c r="W2210" s="271"/>
      <c r="X2210" s="271">
        <f t="shared" ca="1" si="316"/>
        <v>0</v>
      </c>
      <c r="Y2210" s="271"/>
      <c r="Z2210" s="271"/>
      <c r="AB2210" s="273" t="str">
        <f t="shared" si="317"/>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5"/>
        <v/>
      </c>
      <c r="T2211" s="222" t="str">
        <f ca="1">IF(B2211="","",IF(ISERROR(MATCH($J2211,SorP!$B$1:$B$6230,0)),"",INDIRECT("'SorP'!$A$"&amp;MATCH($J2211,SorP!$B$1:$B$6230,0))))</f>
        <v/>
      </c>
      <c r="U2211" s="238"/>
      <c r="V2211" s="270" t="e">
        <f>IF(C2211="",NA(),MATCH($B2211&amp;$C2211,'Smelter Look-up'!$J:$J,0))</f>
        <v>#N/A</v>
      </c>
      <c r="W2211" s="271"/>
      <c r="X2211" s="271">
        <f t="shared" ca="1" si="316"/>
        <v>0</v>
      </c>
      <c r="Y2211" s="271"/>
      <c r="Z2211" s="271"/>
      <c r="AB2211" s="273" t="str">
        <f t="shared" si="317"/>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5"/>
        <v/>
      </c>
      <c r="T2212" s="222" t="str">
        <f ca="1">IF(B2212="","",IF(ISERROR(MATCH($J2212,SorP!$B$1:$B$6230,0)),"",INDIRECT("'SorP'!$A$"&amp;MATCH($J2212,SorP!$B$1:$B$6230,0))))</f>
        <v/>
      </c>
      <c r="U2212" s="238"/>
      <c r="V2212" s="270" t="e">
        <f>IF(C2212="",NA(),MATCH($B2212&amp;$C2212,'Smelter Look-up'!$J:$J,0))</f>
        <v>#N/A</v>
      </c>
      <c r="W2212" s="271"/>
      <c r="X2212" s="271">
        <f t="shared" ca="1" si="316"/>
        <v>0</v>
      </c>
      <c r="Y2212" s="271"/>
      <c r="Z2212" s="271"/>
      <c r="AB2212" s="273" t="str">
        <f t="shared" si="317"/>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5"/>
        <v/>
      </c>
      <c r="T2213" s="222" t="str">
        <f ca="1">IF(B2213="","",IF(ISERROR(MATCH($J2213,SorP!$B$1:$B$6230,0)),"",INDIRECT("'SorP'!$A$"&amp;MATCH($J2213,SorP!$B$1:$B$6230,0))))</f>
        <v/>
      </c>
      <c r="U2213" s="238"/>
      <c r="V2213" s="270" t="e">
        <f>IF(C2213="",NA(),MATCH($B2213&amp;$C2213,'Smelter Look-up'!$J:$J,0))</f>
        <v>#N/A</v>
      </c>
      <c r="W2213" s="271"/>
      <c r="X2213" s="271">
        <f t="shared" ca="1" si="316"/>
        <v>0</v>
      </c>
      <c r="Y2213" s="271"/>
      <c r="Z2213" s="271"/>
      <c r="AB2213" s="273" t="str">
        <f t="shared" si="317"/>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5"/>
        <v/>
      </c>
      <c r="T2214" s="222" t="str">
        <f ca="1">IF(B2214="","",IF(ISERROR(MATCH($J2214,SorP!$B$1:$B$6230,0)),"",INDIRECT("'SorP'!$A$"&amp;MATCH($J2214,SorP!$B$1:$B$6230,0))))</f>
        <v/>
      </c>
      <c r="U2214" s="238"/>
      <c r="V2214" s="270" t="e">
        <f>IF(C2214="",NA(),MATCH($B2214&amp;$C2214,'Smelter Look-up'!$J:$J,0))</f>
        <v>#N/A</v>
      </c>
      <c r="W2214" s="271"/>
      <c r="X2214" s="271">
        <f t="shared" ca="1" si="316"/>
        <v>0</v>
      </c>
      <c r="Y2214" s="271"/>
      <c r="Z2214" s="271"/>
      <c r="AB2214" s="273" t="str">
        <f t="shared" si="317"/>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5"/>
        <v/>
      </c>
      <c r="T2215" s="222" t="str">
        <f ca="1">IF(B2215="","",IF(ISERROR(MATCH($J2215,SorP!$B$1:$B$6230,0)),"",INDIRECT("'SorP'!$A$"&amp;MATCH($J2215,SorP!$B$1:$B$6230,0))))</f>
        <v/>
      </c>
      <c r="U2215" s="238"/>
      <c r="V2215" s="270" t="e">
        <f>IF(C2215="",NA(),MATCH($B2215&amp;$C2215,'Smelter Look-up'!$J:$J,0))</f>
        <v>#N/A</v>
      </c>
      <c r="W2215" s="271"/>
      <c r="X2215" s="271">
        <f t="shared" ca="1" si="316"/>
        <v>0</v>
      </c>
      <c r="Y2215" s="271"/>
      <c r="Z2215" s="271"/>
      <c r="AB2215" s="273" t="str">
        <f t="shared" si="317"/>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5"/>
        <v/>
      </c>
      <c r="T2216" s="222" t="str">
        <f ca="1">IF(B2216="","",IF(ISERROR(MATCH($J2216,SorP!$B$1:$B$6230,0)),"",INDIRECT("'SorP'!$A$"&amp;MATCH($J2216,SorP!$B$1:$B$6230,0))))</f>
        <v/>
      </c>
      <c r="U2216" s="238"/>
      <c r="V2216" s="270" t="e">
        <f>IF(C2216="",NA(),MATCH($B2216&amp;$C2216,'Smelter Look-up'!$J:$J,0))</f>
        <v>#N/A</v>
      </c>
      <c r="W2216" s="271"/>
      <c r="X2216" s="271">
        <f t="shared" ca="1" si="316"/>
        <v>0</v>
      </c>
      <c r="Y2216" s="271"/>
      <c r="Z2216" s="271"/>
      <c r="AB2216" s="273" t="str">
        <f t="shared" si="317"/>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5"/>
        <v/>
      </c>
      <c r="T2220" s="222" t="str">
        <f ca="1">IF(B2220="","",IF(ISERROR(MATCH($J2220,SorP!$B$1:$B$6230,0)),"",INDIRECT("'SorP'!$A$"&amp;MATCH($J2220,SorP!$B$1:$B$6230,0))))</f>
        <v/>
      </c>
      <c r="U2220" s="238"/>
      <c r="V2220" s="270" t="e">
        <f>IF(C2220="",NA(),MATCH($B2220&amp;$C2220,'Smelter Look-up'!$J:$J,0))</f>
        <v>#N/A</v>
      </c>
      <c r="W2220" s="271"/>
      <c r="X2220" s="271">
        <f t="shared" ca="1" si="316"/>
        <v>0</v>
      </c>
      <c r="Y2220" s="271"/>
      <c r="Z2220" s="271"/>
      <c r="AB2220" s="273" t="str">
        <f t="shared" si="317"/>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5"/>
        <v/>
      </c>
      <c r="T2221" s="222" t="str">
        <f ca="1">IF(B2221="","",IF(ISERROR(MATCH($J2221,SorP!$B$1:$B$6230,0)),"",INDIRECT("'SorP'!$A$"&amp;MATCH($J2221,SorP!$B$1:$B$6230,0))))</f>
        <v/>
      </c>
      <c r="U2221" s="238"/>
      <c r="V2221" s="270" t="e">
        <f>IF(C2221="",NA(),MATCH($B2221&amp;$C2221,'Smelter Look-up'!$J:$J,0))</f>
        <v>#N/A</v>
      </c>
      <c r="W2221" s="271"/>
      <c r="X2221" s="271">
        <f t="shared" ca="1" si="316"/>
        <v>0</v>
      </c>
      <c r="Y2221" s="271"/>
      <c r="Z2221" s="271"/>
      <c r="AB2221" s="273" t="str">
        <f t="shared" si="317"/>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5"/>
        <v/>
      </c>
      <c r="T2222" s="222" t="str">
        <f ca="1">IF(B2222="","",IF(ISERROR(MATCH($J2222,SorP!$B$1:$B$6230,0)),"",INDIRECT("'SorP'!$A$"&amp;MATCH($J2222,SorP!$B$1:$B$6230,0))))</f>
        <v/>
      </c>
      <c r="U2222" s="238"/>
      <c r="V2222" s="270" t="e">
        <f>IF(C2222="",NA(),MATCH($B2222&amp;$C2222,'Smelter Look-up'!$J:$J,0))</f>
        <v>#N/A</v>
      </c>
      <c r="W2222" s="271"/>
      <c r="X2222" s="271">
        <f t="shared" ca="1" si="316"/>
        <v>0</v>
      </c>
      <c r="Y2222" s="271"/>
      <c r="Z2222" s="271"/>
      <c r="AB2222" s="273" t="str">
        <f t="shared" si="317"/>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5"/>
        <v/>
      </c>
      <c r="T2223" s="222" t="str">
        <f ca="1">IF(B2223="","",IF(ISERROR(MATCH($J2223,SorP!$B$1:$B$6230,0)),"",INDIRECT("'SorP'!$A$"&amp;MATCH($J2223,SorP!$B$1:$B$6230,0))))</f>
        <v/>
      </c>
      <c r="U2223" s="238"/>
      <c r="V2223" s="270" t="e">
        <f>IF(C2223="",NA(),MATCH($B2223&amp;$C2223,'Smelter Look-up'!$J:$J,0))</f>
        <v>#N/A</v>
      </c>
      <c r="W2223" s="271"/>
      <c r="X2223" s="271">
        <f t="shared" ca="1" si="316"/>
        <v>0</v>
      </c>
      <c r="Y2223" s="271"/>
      <c r="Z2223" s="271"/>
      <c r="AB2223" s="273" t="str">
        <f t="shared" si="317"/>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5"/>
        <v/>
      </c>
      <c r="T2224" s="222" t="str">
        <f ca="1">IF(B2224="","",IF(ISERROR(MATCH($J2224,SorP!$B$1:$B$6230,0)),"",INDIRECT("'SorP'!$A$"&amp;MATCH($J2224,SorP!$B$1:$B$6230,0))))</f>
        <v/>
      </c>
      <c r="U2224" s="238"/>
      <c r="V2224" s="270" t="e">
        <f>IF(C2224="",NA(),MATCH($B2224&amp;$C2224,'Smelter Look-up'!$J:$J,0))</f>
        <v>#N/A</v>
      </c>
      <c r="W2224" s="271"/>
      <c r="X2224" s="271">
        <f t="shared" ca="1" si="316"/>
        <v>0</v>
      </c>
      <c r="Y2224" s="271"/>
      <c r="Z2224" s="271"/>
      <c r="AB2224" s="273" t="str">
        <f t="shared" si="317"/>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5"/>
        <v/>
      </c>
      <c r="T2225" s="222" t="str">
        <f ca="1">IF(B2225="","",IF(ISERROR(MATCH($J2225,SorP!$B$1:$B$6230,0)),"",INDIRECT("'SorP'!$A$"&amp;MATCH($J2225,SorP!$B$1:$B$6230,0))))</f>
        <v/>
      </c>
      <c r="U2225" s="238"/>
      <c r="V2225" s="270" t="e">
        <f>IF(C2225="",NA(),MATCH($B2225&amp;$C2225,'Smelter Look-up'!$J:$J,0))</f>
        <v>#N/A</v>
      </c>
      <c r="W2225" s="271"/>
      <c r="X2225" s="271">
        <f t="shared" ca="1" si="316"/>
        <v>0</v>
      </c>
      <c r="Y2225" s="271"/>
      <c r="Z2225" s="271"/>
      <c r="AB2225" s="273" t="str">
        <f t="shared" si="317"/>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5"/>
        <v/>
      </c>
      <c r="T2226" s="222" t="str">
        <f ca="1">IF(B2226="","",IF(ISERROR(MATCH($J2226,SorP!$B$1:$B$6230,0)),"",INDIRECT("'SorP'!$A$"&amp;MATCH($J2226,SorP!$B$1:$B$6230,0))))</f>
        <v/>
      </c>
      <c r="U2226" s="238"/>
      <c r="V2226" s="270" t="e">
        <f>IF(C2226="",NA(),MATCH($B2226&amp;$C2226,'Smelter Look-up'!$J:$J,0))</f>
        <v>#N/A</v>
      </c>
      <c r="W2226" s="271"/>
      <c r="X2226" s="271">
        <f t="shared" ca="1" si="316"/>
        <v>0</v>
      </c>
      <c r="Y2226" s="271"/>
      <c r="Z2226" s="271"/>
      <c r="AB2226" s="273" t="str">
        <f t="shared" si="317"/>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8">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9">IF(AND(C2233="Smelter not listed",OR(LEN(D2233)=0,LEN(E2233)=0)),1,0)</f>
        <v>0</v>
      </c>
      <c r="Y2233" s="271"/>
      <c r="Z2233" s="271"/>
      <c r="AB2233" s="273" t="str">
        <f t="shared" ref="AB2233" si="320">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21">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22">IF(AND(C2234="Smelter not listed",OR(LEN(D2234)=0,LEN(E2234)=0)),1,0)</f>
        <v>0</v>
      </c>
      <c r="Y2234" s="271"/>
      <c r="Z2234" s="271"/>
      <c r="AB2234" s="273" t="str">
        <f t="shared" ref="AB2234:AB2265" si="323">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21"/>
        <v/>
      </c>
      <c r="T2235" s="222" t="str">
        <f ca="1">IF(B2235="","",IF(ISERROR(MATCH($J2235,SorP!$B$1:$B$6230,0)),"",INDIRECT("'SorP'!$A$"&amp;MATCH($J2235,SorP!$B$1:$B$6230,0))))</f>
        <v/>
      </c>
      <c r="U2235" s="238"/>
      <c r="V2235" s="270" t="e">
        <f>IF(C2235="",NA(),MATCH($B2235&amp;$C2235,'Smelter Look-up'!$J:$J,0))</f>
        <v>#N/A</v>
      </c>
      <c r="W2235" s="271"/>
      <c r="X2235" s="271">
        <f t="shared" ca="1" si="322"/>
        <v>0</v>
      </c>
      <c r="Y2235" s="271"/>
      <c r="Z2235" s="271"/>
      <c r="AB2235" s="273" t="str">
        <f t="shared" si="323"/>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21"/>
        <v/>
      </c>
      <c r="T2236" s="222" t="str">
        <f ca="1">IF(B2236="","",IF(ISERROR(MATCH($J2236,SorP!$B$1:$B$6230,0)),"",INDIRECT("'SorP'!$A$"&amp;MATCH($J2236,SorP!$B$1:$B$6230,0))))</f>
        <v/>
      </c>
      <c r="U2236" s="238"/>
      <c r="V2236" s="270" t="e">
        <f>IF(C2236="",NA(),MATCH($B2236&amp;$C2236,'Smelter Look-up'!$J:$J,0))</f>
        <v>#N/A</v>
      </c>
      <c r="W2236" s="271"/>
      <c r="X2236" s="271">
        <f t="shared" ca="1" si="322"/>
        <v>0</v>
      </c>
      <c r="Y2236" s="271"/>
      <c r="Z2236" s="271"/>
      <c r="AB2236" s="273" t="str">
        <f t="shared" si="323"/>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1"/>
        <v/>
      </c>
      <c r="T2237" s="222" t="str">
        <f ca="1">IF(B2237="","",IF(ISERROR(MATCH($J2237,SorP!$B$1:$B$6230,0)),"",INDIRECT("'SorP'!$A$"&amp;MATCH($J2237,SorP!$B$1:$B$6230,0))))</f>
        <v/>
      </c>
      <c r="U2237" s="238"/>
      <c r="V2237" s="270" t="e">
        <f>IF(C2237="",NA(),MATCH($B2237&amp;$C2237,'Smelter Look-up'!$J:$J,0))</f>
        <v>#N/A</v>
      </c>
      <c r="W2237" s="271"/>
      <c r="X2237" s="271">
        <f t="shared" ca="1" si="322"/>
        <v>0</v>
      </c>
      <c r="Y2237" s="271"/>
      <c r="Z2237" s="271"/>
      <c r="AB2237" s="273" t="str">
        <f t="shared" si="323"/>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1"/>
        <v/>
      </c>
      <c r="T2238" s="222" t="str">
        <f ca="1">IF(B2238="","",IF(ISERROR(MATCH($J2238,SorP!$B$1:$B$6230,0)),"",INDIRECT("'SorP'!$A$"&amp;MATCH($J2238,SorP!$B$1:$B$6230,0))))</f>
        <v/>
      </c>
      <c r="U2238" s="238"/>
      <c r="V2238" s="270" t="e">
        <f>IF(C2238="",NA(),MATCH($B2238&amp;$C2238,'Smelter Look-up'!$J:$J,0))</f>
        <v>#N/A</v>
      </c>
      <c r="W2238" s="271"/>
      <c r="X2238" s="271">
        <f t="shared" ca="1" si="322"/>
        <v>0</v>
      </c>
      <c r="Y2238" s="271"/>
      <c r="Z2238" s="271"/>
      <c r="AB2238" s="273" t="str">
        <f t="shared" si="323"/>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4">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5">IF(AND(C2266="Smelter not listed",OR(LEN(D2266)=0,LEN(E2266)=0)),1,0)</f>
        <v>0</v>
      </c>
      <c r="Y2266" s="271"/>
      <c r="Z2266" s="271"/>
      <c r="AB2266" s="273" t="str">
        <f t="shared" ref="AB2266:AB2296" si="326">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4"/>
        <v/>
      </c>
      <c r="T2267" s="222" t="str">
        <f ca="1">IF(B2267="","",IF(ISERROR(MATCH($J2267,SorP!$B$1:$B$6230,0)),"",INDIRECT("'SorP'!$A$"&amp;MATCH($J2267,SorP!$B$1:$B$6230,0))))</f>
        <v/>
      </c>
      <c r="U2267" s="238"/>
      <c r="V2267" s="270" t="e">
        <f>IF(C2267="",NA(),MATCH($B2267&amp;$C2267,'Smelter Look-up'!$J:$J,0))</f>
        <v>#N/A</v>
      </c>
      <c r="W2267" s="271"/>
      <c r="X2267" s="271">
        <f t="shared" ca="1" si="325"/>
        <v>0</v>
      </c>
      <c r="Y2267" s="271"/>
      <c r="Z2267" s="271"/>
      <c r="AB2267" s="273" t="str">
        <f t="shared" si="326"/>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4"/>
        <v/>
      </c>
      <c r="T2268" s="222" t="str">
        <f ca="1">IF(B2268="","",IF(ISERROR(MATCH($J2268,SorP!$B$1:$B$6230,0)),"",INDIRECT("'SorP'!$A$"&amp;MATCH($J2268,SorP!$B$1:$B$6230,0))))</f>
        <v/>
      </c>
      <c r="U2268" s="238"/>
      <c r="V2268" s="270" t="e">
        <f>IF(C2268="",NA(),MATCH($B2268&amp;$C2268,'Smelter Look-up'!$J:$J,0))</f>
        <v>#N/A</v>
      </c>
      <c r="W2268" s="271"/>
      <c r="X2268" s="271">
        <f t="shared" ca="1" si="325"/>
        <v>0</v>
      </c>
      <c r="Y2268" s="271"/>
      <c r="Z2268" s="271"/>
      <c r="AB2268" s="273" t="str">
        <f t="shared" si="326"/>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4"/>
        <v/>
      </c>
      <c r="T2269" s="222" t="str">
        <f ca="1">IF(B2269="","",IF(ISERROR(MATCH($J2269,SorP!$B$1:$B$6230,0)),"",INDIRECT("'SorP'!$A$"&amp;MATCH($J2269,SorP!$B$1:$B$6230,0))))</f>
        <v/>
      </c>
      <c r="U2269" s="238"/>
      <c r="V2269" s="270" t="e">
        <f>IF(C2269="",NA(),MATCH($B2269&amp;$C2269,'Smelter Look-up'!$J:$J,0))</f>
        <v>#N/A</v>
      </c>
      <c r="W2269" s="271"/>
      <c r="X2269" s="271">
        <f t="shared" ca="1" si="325"/>
        <v>0</v>
      </c>
      <c r="Y2269" s="271"/>
      <c r="Z2269" s="271"/>
      <c r="AB2269" s="273" t="str">
        <f t="shared" si="326"/>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4"/>
        <v/>
      </c>
      <c r="T2270" s="222" t="str">
        <f ca="1">IF(B2270="","",IF(ISERROR(MATCH($J2270,SorP!$B$1:$B$6230,0)),"",INDIRECT("'SorP'!$A$"&amp;MATCH($J2270,SorP!$B$1:$B$6230,0))))</f>
        <v/>
      </c>
      <c r="U2270" s="238"/>
      <c r="V2270" s="270" t="e">
        <f>IF(C2270="",NA(),MATCH($B2270&amp;$C2270,'Smelter Look-up'!$J:$J,0))</f>
        <v>#N/A</v>
      </c>
      <c r="W2270" s="271"/>
      <c r="X2270" s="271">
        <f t="shared" ca="1" si="325"/>
        <v>0</v>
      </c>
      <c r="Y2270" s="271"/>
      <c r="Z2270" s="271"/>
      <c r="AB2270" s="273" t="str">
        <f t="shared" si="326"/>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4"/>
        <v/>
      </c>
      <c r="T2271" s="222" t="str">
        <f ca="1">IF(B2271="","",IF(ISERROR(MATCH($J2271,SorP!$B$1:$B$6230,0)),"",INDIRECT("'SorP'!$A$"&amp;MATCH($J2271,SorP!$B$1:$B$6230,0))))</f>
        <v/>
      </c>
      <c r="U2271" s="238"/>
      <c r="V2271" s="270" t="e">
        <f>IF(C2271="",NA(),MATCH($B2271&amp;$C2271,'Smelter Look-up'!$J:$J,0))</f>
        <v>#N/A</v>
      </c>
      <c r="W2271" s="271"/>
      <c r="X2271" s="271">
        <f t="shared" ca="1" si="325"/>
        <v>0</v>
      </c>
      <c r="Y2271" s="271"/>
      <c r="Z2271" s="271"/>
      <c r="AB2271" s="273" t="str">
        <f t="shared" si="326"/>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4"/>
        <v/>
      </c>
      <c r="T2272" s="222" t="str">
        <f ca="1">IF(B2272="","",IF(ISERROR(MATCH($J2272,SorP!$B$1:$B$6230,0)),"",INDIRECT("'SorP'!$A$"&amp;MATCH($J2272,SorP!$B$1:$B$6230,0))))</f>
        <v/>
      </c>
      <c r="U2272" s="238"/>
      <c r="V2272" s="270" t="e">
        <f>IF(C2272="",NA(),MATCH($B2272&amp;$C2272,'Smelter Look-up'!$J:$J,0))</f>
        <v>#N/A</v>
      </c>
      <c r="W2272" s="271"/>
      <c r="X2272" s="271">
        <f t="shared" ca="1" si="325"/>
        <v>0</v>
      </c>
      <c r="Y2272" s="271"/>
      <c r="Z2272" s="271"/>
      <c r="AB2272" s="273" t="str">
        <f t="shared" si="326"/>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4"/>
        <v/>
      </c>
      <c r="T2273" s="222" t="str">
        <f ca="1">IF(B2273="","",IF(ISERROR(MATCH($J2273,SorP!$B$1:$B$6230,0)),"",INDIRECT("'SorP'!$A$"&amp;MATCH($J2273,SorP!$B$1:$B$6230,0))))</f>
        <v/>
      </c>
      <c r="U2273" s="238"/>
      <c r="V2273" s="270" t="e">
        <f>IF(C2273="",NA(),MATCH($B2273&amp;$C2273,'Smelter Look-up'!$J:$J,0))</f>
        <v>#N/A</v>
      </c>
      <c r="W2273" s="271"/>
      <c r="X2273" s="271">
        <f t="shared" ca="1" si="325"/>
        <v>0</v>
      </c>
      <c r="Y2273" s="271"/>
      <c r="Z2273" s="271"/>
      <c r="AB2273" s="273" t="str">
        <f t="shared" si="326"/>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4"/>
        <v/>
      </c>
      <c r="T2274" s="222" t="str">
        <f ca="1">IF(B2274="","",IF(ISERROR(MATCH($J2274,SorP!$B$1:$B$6230,0)),"",INDIRECT("'SorP'!$A$"&amp;MATCH($J2274,SorP!$B$1:$B$6230,0))))</f>
        <v/>
      </c>
      <c r="U2274" s="238"/>
      <c r="V2274" s="270" t="e">
        <f>IF(C2274="",NA(),MATCH($B2274&amp;$C2274,'Smelter Look-up'!$J:$J,0))</f>
        <v>#N/A</v>
      </c>
      <c r="W2274" s="271"/>
      <c r="X2274" s="271">
        <f t="shared" ca="1" si="325"/>
        <v>0</v>
      </c>
      <c r="Y2274" s="271"/>
      <c r="Z2274" s="271"/>
      <c r="AB2274" s="273" t="str">
        <f t="shared" si="326"/>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4"/>
        <v/>
      </c>
      <c r="T2275" s="222" t="str">
        <f ca="1">IF(B2275="","",IF(ISERROR(MATCH($J2275,SorP!$B$1:$B$6230,0)),"",INDIRECT("'SorP'!$A$"&amp;MATCH($J2275,SorP!$B$1:$B$6230,0))))</f>
        <v/>
      </c>
      <c r="U2275" s="238"/>
      <c r="V2275" s="270" t="e">
        <f>IF(C2275="",NA(),MATCH($B2275&amp;$C2275,'Smelter Look-up'!$J:$J,0))</f>
        <v>#N/A</v>
      </c>
      <c r="W2275" s="271"/>
      <c r="X2275" s="271">
        <f t="shared" ca="1" si="325"/>
        <v>0</v>
      </c>
      <c r="Y2275" s="271"/>
      <c r="Z2275" s="271"/>
      <c r="AB2275" s="273" t="str">
        <f t="shared" si="326"/>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4"/>
        <v/>
      </c>
      <c r="T2276" s="222" t="str">
        <f ca="1">IF(B2276="","",IF(ISERROR(MATCH($J2276,SorP!$B$1:$B$6230,0)),"",INDIRECT("'SorP'!$A$"&amp;MATCH($J2276,SorP!$B$1:$B$6230,0))))</f>
        <v/>
      </c>
      <c r="U2276" s="238"/>
      <c r="V2276" s="270" t="e">
        <f>IF(C2276="",NA(),MATCH($B2276&amp;$C2276,'Smelter Look-up'!$J:$J,0))</f>
        <v>#N/A</v>
      </c>
      <c r="W2276" s="271"/>
      <c r="X2276" s="271">
        <f t="shared" ca="1" si="325"/>
        <v>0</v>
      </c>
      <c r="Y2276" s="271"/>
      <c r="Z2276" s="271"/>
      <c r="AB2276" s="273" t="str">
        <f t="shared" si="326"/>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4"/>
        <v/>
      </c>
      <c r="T2277" s="222" t="str">
        <f ca="1">IF(B2277="","",IF(ISERROR(MATCH($J2277,SorP!$B$1:$B$6230,0)),"",INDIRECT("'SorP'!$A$"&amp;MATCH($J2277,SorP!$B$1:$B$6230,0))))</f>
        <v/>
      </c>
      <c r="U2277" s="238"/>
      <c r="V2277" s="270" t="e">
        <f>IF(C2277="",NA(),MATCH($B2277&amp;$C2277,'Smelter Look-up'!$J:$J,0))</f>
        <v>#N/A</v>
      </c>
      <c r="W2277" s="271"/>
      <c r="X2277" s="271">
        <f t="shared" ca="1" si="325"/>
        <v>0</v>
      </c>
      <c r="Y2277" s="271"/>
      <c r="Z2277" s="271"/>
      <c r="AB2277" s="273" t="str">
        <f t="shared" si="326"/>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4"/>
        <v/>
      </c>
      <c r="T2278" s="222" t="str">
        <f ca="1">IF(B2278="","",IF(ISERROR(MATCH($J2278,SorP!$B$1:$B$6230,0)),"",INDIRECT("'SorP'!$A$"&amp;MATCH($J2278,SorP!$B$1:$B$6230,0))))</f>
        <v/>
      </c>
      <c r="U2278" s="238"/>
      <c r="V2278" s="270" t="e">
        <f>IF(C2278="",NA(),MATCH($B2278&amp;$C2278,'Smelter Look-up'!$J:$J,0))</f>
        <v>#N/A</v>
      </c>
      <c r="W2278" s="271"/>
      <c r="X2278" s="271">
        <f t="shared" ca="1" si="325"/>
        <v>0</v>
      </c>
      <c r="Y2278" s="271"/>
      <c r="Z2278" s="271"/>
      <c r="AB2278" s="273" t="str">
        <f t="shared" si="326"/>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4"/>
        <v/>
      </c>
      <c r="T2279" s="222" t="str">
        <f ca="1">IF(B2279="","",IF(ISERROR(MATCH($J2279,SorP!$B$1:$B$6230,0)),"",INDIRECT("'SorP'!$A$"&amp;MATCH($J2279,SorP!$B$1:$B$6230,0))))</f>
        <v/>
      </c>
      <c r="U2279" s="238"/>
      <c r="V2279" s="270" t="e">
        <f>IF(C2279="",NA(),MATCH($B2279&amp;$C2279,'Smelter Look-up'!$J:$J,0))</f>
        <v>#N/A</v>
      </c>
      <c r="W2279" s="271"/>
      <c r="X2279" s="271">
        <f t="shared" ca="1" si="325"/>
        <v>0</v>
      </c>
      <c r="Y2279" s="271"/>
      <c r="Z2279" s="271"/>
      <c r="AB2279" s="273" t="str">
        <f t="shared" si="326"/>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4"/>
        <v/>
      </c>
      <c r="T2280" s="222" t="str">
        <f ca="1">IF(B2280="","",IF(ISERROR(MATCH($J2280,SorP!$B$1:$B$6230,0)),"",INDIRECT("'SorP'!$A$"&amp;MATCH($J2280,SorP!$B$1:$B$6230,0))))</f>
        <v/>
      </c>
      <c r="U2280" s="238"/>
      <c r="V2280" s="270" t="e">
        <f>IF(C2280="",NA(),MATCH($B2280&amp;$C2280,'Smelter Look-up'!$J:$J,0))</f>
        <v>#N/A</v>
      </c>
      <c r="W2280" s="271"/>
      <c r="X2280" s="271">
        <f t="shared" ca="1" si="325"/>
        <v>0</v>
      </c>
      <c r="Y2280" s="271"/>
      <c r="Z2280" s="271"/>
      <c r="AB2280" s="273" t="str">
        <f t="shared" si="326"/>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4"/>
        <v/>
      </c>
      <c r="T2284" s="222" t="str">
        <f ca="1">IF(B2284="","",IF(ISERROR(MATCH($J2284,SorP!$B$1:$B$6230,0)),"",INDIRECT("'SorP'!$A$"&amp;MATCH($J2284,SorP!$B$1:$B$6230,0))))</f>
        <v/>
      </c>
      <c r="U2284" s="238"/>
      <c r="V2284" s="270" t="e">
        <f>IF(C2284="",NA(),MATCH($B2284&amp;$C2284,'Smelter Look-up'!$J:$J,0))</f>
        <v>#N/A</v>
      </c>
      <c r="W2284" s="271"/>
      <c r="X2284" s="271">
        <f t="shared" ca="1" si="325"/>
        <v>0</v>
      </c>
      <c r="Y2284" s="271"/>
      <c r="Z2284" s="271"/>
      <c r="AB2284" s="273" t="str">
        <f t="shared" si="326"/>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4"/>
        <v/>
      </c>
      <c r="T2285" s="222" t="str">
        <f ca="1">IF(B2285="","",IF(ISERROR(MATCH($J2285,SorP!$B$1:$B$6230,0)),"",INDIRECT("'SorP'!$A$"&amp;MATCH($J2285,SorP!$B$1:$B$6230,0))))</f>
        <v/>
      </c>
      <c r="U2285" s="238"/>
      <c r="V2285" s="270" t="e">
        <f>IF(C2285="",NA(),MATCH($B2285&amp;$C2285,'Smelter Look-up'!$J:$J,0))</f>
        <v>#N/A</v>
      </c>
      <c r="W2285" s="271"/>
      <c r="X2285" s="271">
        <f t="shared" ca="1" si="325"/>
        <v>0</v>
      </c>
      <c r="Y2285" s="271"/>
      <c r="Z2285" s="271"/>
      <c r="AB2285" s="273" t="str">
        <f t="shared" si="326"/>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4"/>
        <v/>
      </c>
      <c r="T2286" s="222" t="str">
        <f ca="1">IF(B2286="","",IF(ISERROR(MATCH($J2286,SorP!$B$1:$B$6230,0)),"",INDIRECT("'SorP'!$A$"&amp;MATCH($J2286,SorP!$B$1:$B$6230,0))))</f>
        <v/>
      </c>
      <c r="U2286" s="238"/>
      <c r="V2286" s="270" t="e">
        <f>IF(C2286="",NA(),MATCH($B2286&amp;$C2286,'Smelter Look-up'!$J:$J,0))</f>
        <v>#N/A</v>
      </c>
      <c r="W2286" s="271"/>
      <c r="X2286" s="271">
        <f t="shared" ca="1" si="325"/>
        <v>0</v>
      </c>
      <c r="Y2286" s="271"/>
      <c r="Z2286" s="271"/>
      <c r="AB2286" s="273" t="str">
        <f t="shared" si="326"/>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4"/>
        <v/>
      </c>
      <c r="T2287" s="222" t="str">
        <f ca="1">IF(B2287="","",IF(ISERROR(MATCH($J2287,SorP!$B$1:$B$6230,0)),"",INDIRECT("'SorP'!$A$"&amp;MATCH($J2287,SorP!$B$1:$B$6230,0))))</f>
        <v/>
      </c>
      <c r="U2287" s="238"/>
      <c r="V2287" s="270" t="e">
        <f>IF(C2287="",NA(),MATCH($B2287&amp;$C2287,'Smelter Look-up'!$J:$J,0))</f>
        <v>#N/A</v>
      </c>
      <c r="W2287" s="271"/>
      <c r="X2287" s="271">
        <f t="shared" ca="1" si="325"/>
        <v>0</v>
      </c>
      <c r="Y2287" s="271"/>
      <c r="Z2287" s="271"/>
      <c r="AB2287" s="273" t="str">
        <f t="shared" si="326"/>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4"/>
        <v/>
      </c>
      <c r="T2288" s="222" t="str">
        <f ca="1">IF(B2288="","",IF(ISERROR(MATCH($J2288,SorP!$B$1:$B$6230,0)),"",INDIRECT("'SorP'!$A$"&amp;MATCH($J2288,SorP!$B$1:$B$6230,0))))</f>
        <v/>
      </c>
      <c r="U2288" s="238"/>
      <c r="V2288" s="270" t="e">
        <f>IF(C2288="",NA(),MATCH($B2288&amp;$C2288,'Smelter Look-up'!$J:$J,0))</f>
        <v>#N/A</v>
      </c>
      <c r="W2288" s="271"/>
      <c r="X2288" s="271">
        <f t="shared" ca="1" si="325"/>
        <v>0</v>
      </c>
      <c r="Y2288" s="271"/>
      <c r="Z2288" s="271"/>
      <c r="AB2288" s="273" t="str">
        <f t="shared" si="326"/>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4"/>
        <v/>
      </c>
      <c r="T2289" s="222" t="str">
        <f ca="1">IF(B2289="","",IF(ISERROR(MATCH($J2289,SorP!$B$1:$B$6230,0)),"",INDIRECT("'SorP'!$A$"&amp;MATCH($J2289,SorP!$B$1:$B$6230,0))))</f>
        <v/>
      </c>
      <c r="U2289" s="238"/>
      <c r="V2289" s="270" t="e">
        <f>IF(C2289="",NA(),MATCH($B2289&amp;$C2289,'Smelter Look-up'!$J:$J,0))</f>
        <v>#N/A</v>
      </c>
      <c r="W2289" s="271"/>
      <c r="X2289" s="271">
        <f t="shared" ca="1" si="325"/>
        <v>0</v>
      </c>
      <c r="Y2289" s="271"/>
      <c r="Z2289" s="271"/>
      <c r="AB2289" s="273" t="str">
        <f t="shared" si="326"/>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4"/>
        <v/>
      </c>
      <c r="T2290" s="222" t="str">
        <f ca="1">IF(B2290="","",IF(ISERROR(MATCH($J2290,SorP!$B$1:$B$6230,0)),"",INDIRECT("'SorP'!$A$"&amp;MATCH($J2290,SorP!$B$1:$B$6230,0))))</f>
        <v/>
      </c>
      <c r="U2290" s="238"/>
      <c r="V2290" s="270" t="e">
        <f>IF(C2290="",NA(),MATCH($B2290&amp;$C2290,'Smelter Look-up'!$J:$J,0))</f>
        <v>#N/A</v>
      </c>
      <c r="W2290" s="271"/>
      <c r="X2290" s="271">
        <f t="shared" ca="1" si="325"/>
        <v>0</v>
      </c>
      <c r="Y2290" s="271"/>
      <c r="Z2290" s="271"/>
      <c r="AB2290" s="273" t="str">
        <f t="shared" si="326"/>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7">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8">IF(AND(C2297="Smelter not listed",OR(LEN(D2297)=0,LEN(E2297)=0)),1,0)</f>
        <v>0</v>
      </c>
      <c r="Y2297" s="271"/>
      <c r="Z2297" s="271"/>
      <c r="AB2297" s="273" t="str">
        <f t="shared" ref="AB2297" si="329">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30">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31">IF(AND(C2298="Smelter not listed",OR(LEN(D2298)=0,LEN(E2298)=0)),1,0)</f>
        <v>0</v>
      </c>
      <c r="Y2298" s="271"/>
      <c r="Z2298" s="271"/>
      <c r="AB2298" s="273" t="str">
        <f t="shared" ref="AB2298:AB2329" si="332">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30"/>
        <v/>
      </c>
      <c r="T2299" s="222" t="str">
        <f ca="1">IF(B2299="","",IF(ISERROR(MATCH($J2299,SorP!$B$1:$B$6230,0)),"",INDIRECT("'SorP'!$A$"&amp;MATCH($J2299,SorP!$B$1:$B$6230,0))))</f>
        <v/>
      </c>
      <c r="U2299" s="238"/>
      <c r="V2299" s="270" t="e">
        <f>IF(C2299="",NA(),MATCH($B2299&amp;$C2299,'Smelter Look-up'!$J:$J,0))</f>
        <v>#N/A</v>
      </c>
      <c r="W2299" s="271"/>
      <c r="X2299" s="271">
        <f t="shared" ca="1" si="331"/>
        <v>0</v>
      </c>
      <c r="Y2299" s="271"/>
      <c r="Z2299" s="271"/>
      <c r="AB2299" s="273" t="str">
        <f t="shared" si="332"/>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30"/>
        <v/>
      </c>
      <c r="T2300" s="222" t="str">
        <f ca="1">IF(B2300="","",IF(ISERROR(MATCH($J2300,SorP!$B$1:$B$6230,0)),"",INDIRECT("'SorP'!$A$"&amp;MATCH($J2300,SorP!$B$1:$B$6230,0))))</f>
        <v/>
      </c>
      <c r="U2300" s="238"/>
      <c r="V2300" s="270" t="e">
        <f>IF(C2300="",NA(),MATCH($B2300&amp;$C2300,'Smelter Look-up'!$J:$J,0))</f>
        <v>#N/A</v>
      </c>
      <c r="W2300" s="271"/>
      <c r="X2300" s="271">
        <f t="shared" ca="1" si="331"/>
        <v>0</v>
      </c>
      <c r="Y2300" s="271"/>
      <c r="Z2300" s="271"/>
      <c r="AB2300" s="273" t="str">
        <f t="shared" si="332"/>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30"/>
        <v/>
      </c>
      <c r="T2301" s="222" t="str">
        <f ca="1">IF(B2301="","",IF(ISERROR(MATCH($J2301,SorP!$B$1:$B$6230,0)),"",INDIRECT("'SorP'!$A$"&amp;MATCH($J2301,SorP!$B$1:$B$6230,0))))</f>
        <v/>
      </c>
      <c r="U2301" s="238"/>
      <c r="V2301" s="270" t="e">
        <f>IF(C2301="",NA(),MATCH($B2301&amp;$C2301,'Smelter Look-up'!$J:$J,0))</f>
        <v>#N/A</v>
      </c>
      <c r="W2301" s="271"/>
      <c r="X2301" s="271">
        <f t="shared" ca="1" si="331"/>
        <v>0</v>
      </c>
      <c r="Y2301" s="271"/>
      <c r="Z2301" s="271"/>
      <c r="AB2301" s="273" t="str">
        <f t="shared" si="332"/>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30"/>
        <v/>
      </c>
      <c r="T2302" s="222" t="str">
        <f ca="1">IF(B2302="","",IF(ISERROR(MATCH($J2302,SorP!$B$1:$B$6230,0)),"",INDIRECT("'SorP'!$A$"&amp;MATCH($J2302,SorP!$B$1:$B$6230,0))))</f>
        <v/>
      </c>
      <c r="U2302" s="238"/>
      <c r="V2302" s="270" t="e">
        <f>IF(C2302="",NA(),MATCH($B2302&amp;$C2302,'Smelter Look-up'!$J:$J,0))</f>
        <v>#N/A</v>
      </c>
      <c r="W2302" s="271"/>
      <c r="X2302" s="271">
        <f t="shared" ca="1" si="331"/>
        <v>0</v>
      </c>
      <c r="Y2302" s="271"/>
      <c r="Z2302" s="271"/>
      <c r="AB2302" s="273" t="str">
        <f t="shared" si="332"/>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3">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4">IF(AND(C2330="Smelter not listed",OR(LEN(D2330)=0,LEN(E2330)=0)),1,0)</f>
        <v>0</v>
      </c>
      <c r="Y2330" s="271"/>
      <c r="Z2330" s="271"/>
      <c r="AB2330" s="273" t="str">
        <f t="shared" ref="AB2330:AB2360" si="335">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3"/>
        <v/>
      </c>
      <c r="T2331" s="222" t="str">
        <f ca="1">IF(B2331="","",IF(ISERROR(MATCH($J2331,SorP!$B$1:$B$6230,0)),"",INDIRECT("'SorP'!$A$"&amp;MATCH($J2331,SorP!$B$1:$B$6230,0))))</f>
        <v/>
      </c>
      <c r="U2331" s="238"/>
      <c r="V2331" s="270" t="e">
        <f>IF(C2331="",NA(),MATCH($B2331&amp;$C2331,'Smelter Look-up'!$J:$J,0))</f>
        <v>#N/A</v>
      </c>
      <c r="W2331" s="271"/>
      <c r="X2331" s="271">
        <f t="shared" ca="1" si="334"/>
        <v>0</v>
      </c>
      <c r="Y2331" s="271"/>
      <c r="Z2331" s="271"/>
      <c r="AB2331" s="273" t="str">
        <f t="shared" si="335"/>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3"/>
        <v/>
      </c>
      <c r="T2332" s="222" t="str">
        <f ca="1">IF(B2332="","",IF(ISERROR(MATCH($J2332,SorP!$B$1:$B$6230,0)),"",INDIRECT("'SorP'!$A$"&amp;MATCH($J2332,SorP!$B$1:$B$6230,0))))</f>
        <v/>
      </c>
      <c r="U2332" s="238"/>
      <c r="V2332" s="270" t="e">
        <f>IF(C2332="",NA(),MATCH($B2332&amp;$C2332,'Smelter Look-up'!$J:$J,0))</f>
        <v>#N/A</v>
      </c>
      <c r="W2332" s="271"/>
      <c r="X2332" s="271">
        <f t="shared" ca="1" si="334"/>
        <v>0</v>
      </c>
      <c r="Y2332" s="271"/>
      <c r="Z2332" s="271"/>
      <c r="AB2332" s="273" t="str">
        <f t="shared" si="335"/>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3"/>
        <v/>
      </c>
      <c r="T2333" s="222" t="str">
        <f ca="1">IF(B2333="","",IF(ISERROR(MATCH($J2333,SorP!$B$1:$B$6230,0)),"",INDIRECT("'SorP'!$A$"&amp;MATCH($J2333,SorP!$B$1:$B$6230,0))))</f>
        <v/>
      </c>
      <c r="U2333" s="238"/>
      <c r="V2333" s="270" t="e">
        <f>IF(C2333="",NA(),MATCH($B2333&amp;$C2333,'Smelter Look-up'!$J:$J,0))</f>
        <v>#N/A</v>
      </c>
      <c r="W2333" s="271"/>
      <c r="X2333" s="271">
        <f t="shared" ca="1" si="334"/>
        <v>0</v>
      </c>
      <c r="Y2333" s="271"/>
      <c r="Z2333" s="271"/>
      <c r="AB2333" s="273" t="str">
        <f t="shared" si="335"/>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3"/>
        <v/>
      </c>
      <c r="T2334" s="222" t="str">
        <f ca="1">IF(B2334="","",IF(ISERROR(MATCH($J2334,SorP!$B$1:$B$6230,0)),"",INDIRECT("'SorP'!$A$"&amp;MATCH($J2334,SorP!$B$1:$B$6230,0))))</f>
        <v/>
      </c>
      <c r="U2334" s="238"/>
      <c r="V2334" s="270" t="e">
        <f>IF(C2334="",NA(),MATCH($B2334&amp;$C2334,'Smelter Look-up'!$J:$J,0))</f>
        <v>#N/A</v>
      </c>
      <c r="W2334" s="271"/>
      <c r="X2334" s="271">
        <f t="shared" ca="1" si="334"/>
        <v>0</v>
      </c>
      <c r="Y2334" s="271"/>
      <c r="Z2334" s="271"/>
      <c r="AB2334" s="273" t="str">
        <f t="shared" si="335"/>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3"/>
        <v/>
      </c>
      <c r="T2335" s="222" t="str">
        <f ca="1">IF(B2335="","",IF(ISERROR(MATCH($J2335,SorP!$B$1:$B$6230,0)),"",INDIRECT("'SorP'!$A$"&amp;MATCH($J2335,SorP!$B$1:$B$6230,0))))</f>
        <v/>
      </c>
      <c r="U2335" s="238"/>
      <c r="V2335" s="270" t="e">
        <f>IF(C2335="",NA(),MATCH($B2335&amp;$C2335,'Smelter Look-up'!$J:$J,0))</f>
        <v>#N/A</v>
      </c>
      <c r="W2335" s="271"/>
      <c r="X2335" s="271">
        <f t="shared" ca="1" si="334"/>
        <v>0</v>
      </c>
      <c r="Y2335" s="271"/>
      <c r="Z2335" s="271"/>
      <c r="AB2335" s="273" t="str">
        <f t="shared" si="335"/>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3"/>
        <v/>
      </c>
      <c r="T2336" s="222" t="str">
        <f ca="1">IF(B2336="","",IF(ISERROR(MATCH($J2336,SorP!$B$1:$B$6230,0)),"",INDIRECT("'SorP'!$A$"&amp;MATCH($J2336,SorP!$B$1:$B$6230,0))))</f>
        <v/>
      </c>
      <c r="U2336" s="238"/>
      <c r="V2336" s="270" t="e">
        <f>IF(C2336="",NA(),MATCH($B2336&amp;$C2336,'Smelter Look-up'!$J:$J,0))</f>
        <v>#N/A</v>
      </c>
      <c r="W2336" s="271"/>
      <c r="X2336" s="271">
        <f t="shared" ca="1" si="334"/>
        <v>0</v>
      </c>
      <c r="Y2336" s="271"/>
      <c r="Z2336" s="271"/>
      <c r="AB2336" s="273" t="str">
        <f t="shared" si="335"/>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3"/>
        <v/>
      </c>
      <c r="T2337" s="222" t="str">
        <f ca="1">IF(B2337="","",IF(ISERROR(MATCH($J2337,SorP!$B$1:$B$6230,0)),"",INDIRECT("'SorP'!$A$"&amp;MATCH($J2337,SorP!$B$1:$B$6230,0))))</f>
        <v/>
      </c>
      <c r="U2337" s="238"/>
      <c r="V2337" s="270" t="e">
        <f>IF(C2337="",NA(),MATCH($B2337&amp;$C2337,'Smelter Look-up'!$J:$J,0))</f>
        <v>#N/A</v>
      </c>
      <c r="W2337" s="271"/>
      <c r="X2337" s="271">
        <f t="shared" ca="1" si="334"/>
        <v>0</v>
      </c>
      <c r="Y2337" s="271"/>
      <c r="Z2337" s="271"/>
      <c r="AB2337" s="273" t="str">
        <f t="shared" si="335"/>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3"/>
        <v/>
      </c>
      <c r="T2338" s="222" t="str">
        <f ca="1">IF(B2338="","",IF(ISERROR(MATCH($J2338,SorP!$B$1:$B$6230,0)),"",INDIRECT("'SorP'!$A$"&amp;MATCH($J2338,SorP!$B$1:$B$6230,0))))</f>
        <v/>
      </c>
      <c r="U2338" s="238"/>
      <c r="V2338" s="270" t="e">
        <f>IF(C2338="",NA(),MATCH($B2338&amp;$C2338,'Smelter Look-up'!$J:$J,0))</f>
        <v>#N/A</v>
      </c>
      <c r="W2338" s="271"/>
      <c r="X2338" s="271">
        <f t="shared" ca="1" si="334"/>
        <v>0</v>
      </c>
      <c r="Y2338" s="271"/>
      <c r="Z2338" s="271"/>
      <c r="AB2338" s="273" t="str">
        <f t="shared" si="335"/>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3"/>
        <v/>
      </c>
      <c r="T2339" s="222" t="str">
        <f ca="1">IF(B2339="","",IF(ISERROR(MATCH($J2339,SorP!$B$1:$B$6230,0)),"",INDIRECT("'SorP'!$A$"&amp;MATCH($J2339,SorP!$B$1:$B$6230,0))))</f>
        <v/>
      </c>
      <c r="U2339" s="238"/>
      <c r="V2339" s="270" t="e">
        <f>IF(C2339="",NA(),MATCH($B2339&amp;$C2339,'Smelter Look-up'!$J:$J,0))</f>
        <v>#N/A</v>
      </c>
      <c r="W2339" s="271"/>
      <c r="X2339" s="271">
        <f t="shared" ca="1" si="334"/>
        <v>0</v>
      </c>
      <c r="Y2339" s="271"/>
      <c r="Z2339" s="271"/>
      <c r="AB2339" s="273" t="str">
        <f t="shared" si="335"/>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3"/>
        <v/>
      </c>
      <c r="T2340" s="222" t="str">
        <f ca="1">IF(B2340="","",IF(ISERROR(MATCH($J2340,SorP!$B$1:$B$6230,0)),"",INDIRECT("'SorP'!$A$"&amp;MATCH($J2340,SorP!$B$1:$B$6230,0))))</f>
        <v/>
      </c>
      <c r="U2340" s="238"/>
      <c r="V2340" s="270" t="e">
        <f>IF(C2340="",NA(),MATCH($B2340&amp;$C2340,'Smelter Look-up'!$J:$J,0))</f>
        <v>#N/A</v>
      </c>
      <c r="W2340" s="271"/>
      <c r="X2340" s="271">
        <f t="shared" ca="1" si="334"/>
        <v>0</v>
      </c>
      <c r="Y2340" s="271"/>
      <c r="Z2340" s="271"/>
      <c r="AB2340" s="273" t="str">
        <f t="shared" si="335"/>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3"/>
        <v/>
      </c>
      <c r="T2341" s="222" t="str">
        <f ca="1">IF(B2341="","",IF(ISERROR(MATCH($J2341,SorP!$B$1:$B$6230,0)),"",INDIRECT("'SorP'!$A$"&amp;MATCH($J2341,SorP!$B$1:$B$6230,0))))</f>
        <v/>
      </c>
      <c r="U2341" s="238"/>
      <c r="V2341" s="270" t="e">
        <f>IF(C2341="",NA(),MATCH($B2341&amp;$C2341,'Smelter Look-up'!$J:$J,0))</f>
        <v>#N/A</v>
      </c>
      <c r="W2341" s="271"/>
      <c r="X2341" s="271">
        <f t="shared" ca="1" si="334"/>
        <v>0</v>
      </c>
      <c r="Y2341" s="271"/>
      <c r="Z2341" s="271"/>
      <c r="AB2341" s="273" t="str">
        <f t="shared" si="335"/>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3"/>
        <v/>
      </c>
      <c r="T2342" s="222" t="str">
        <f ca="1">IF(B2342="","",IF(ISERROR(MATCH($J2342,SorP!$B$1:$B$6230,0)),"",INDIRECT("'SorP'!$A$"&amp;MATCH($J2342,SorP!$B$1:$B$6230,0))))</f>
        <v/>
      </c>
      <c r="U2342" s="238"/>
      <c r="V2342" s="270" t="e">
        <f>IF(C2342="",NA(),MATCH($B2342&amp;$C2342,'Smelter Look-up'!$J:$J,0))</f>
        <v>#N/A</v>
      </c>
      <c r="W2342" s="271"/>
      <c r="X2342" s="271">
        <f t="shared" ca="1" si="334"/>
        <v>0</v>
      </c>
      <c r="Y2342" s="271"/>
      <c r="Z2342" s="271"/>
      <c r="AB2342" s="273" t="str">
        <f t="shared" si="335"/>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3"/>
        <v/>
      </c>
      <c r="T2343" s="222" t="str">
        <f ca="1">IF(B2343="","",IF(ISERROR(MATCH($J2343,SorP!$B$1:$B$6230,0)),"",INDIRECT("'SorP'!$A$"&amp;MATCH($J2343,SorP!$B$1:$B$6230,0))))</f>
        <v/>
      </c>
      <c r="U2343" s="238"/>
      <c r="V2343" s="270" t="e">
        <f>IF(C2343="",NA(),MATCH($B2343&amp;$C2343,'Smelter Look-up'!$J:$J,0))</f>
        <v>#N/A</v>
      </c>
      <c r="W2343" s="271"/>
      <c r="X2343" s="271">
        <f t="shared" ca="1" si="334"/>
        <v>0</v>
      </c>
      <c r="Y2343" s="271"/>
      <c r="Z2343" s="271"/>
      <c r="AB2343" s="273" t="str">
        <f t="shared" si="335"/>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3"/>
        <v/>
      </c>
      <c r="T2344" s="222" t="str">
        <f ca="1">IF(B2344="","",IF(ISERROR(MATCH($J2344,SorP!$B$1:$B$6230,0)),"",INDIRECT("'SorP'!$A$"&amp;MATCH($J2344,SorP!$B$1:$B$6230,0))))</f>
        <v/>
      </c>
      <c r="U2344" s="238"/>
      <c r="V2344" s="270" t="e">
        <f>IF(C2344="",NA(),MATCH($B2344&amp;$C2344,'Smelter Look-up'!$J:$J,0))</f>
        <v>#N/A</v>
      </c>
      <c r="W2344" s="271"/>
      <c r="X2344" s="271">
        <f t="shared" ca="1" si="334"/>
        <v>0</v>
      </c>
      <c r="Y2344" s="271"/>
      <c r="Z2344" s="271"/>
      <c r="AB2344" s="273" t="str">
        <f t="shared" si="335"/>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3"/>
        <v/>
      </c>
      <c r="T2348" s="222" t="str">
        <f ca="1">IF(B2348="","",IF(ISERROR(MATCH($J2348,SorP!$B$1:$B$6230,0)),"",INDIRECT("'SorP'!$A$"&amp;MATCH($J2348,SorP!$B$1:$B$6230,0))))</f>
        <v/>
      </c>
      <c r="U2348" s="238"/>
      <c r="V2348" s="270" t="e">
        <f>IF(C2348="",NA(),MATCH($B2348&amp;$C2348,'Smelter Look-up'!$J:$J,0))</f>
        <v>#N/A</v>
      </c>
      <c r="W2348" s="271"/>
      <c r="X2348" s="271">
        <f t="shared" ca="1" si="334"/>
        <v>0</v>
      </c>
      <c r="Y2348" s="271"/>
      <c r="Z2348" s="271"/>
      <c r="AB2348" s="273" t="str">
        <f t="shared" si="335"/>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3"/>
        <v/>
      </c>
      <c r="T2349" s="222" t="str">
        <f ca="1">IF(B2349="","",IF(ISERROR(MATCH($J2349,SorP!$B$1:$B$6230,0)),"",INDIRECT("'SorP'!$A$"&amp;MATCH($J2349,SorP!$B$1:$B$6230,0))))</f>
        <v/>
      </c>
      <c r="U2349" s="238"/>
      <c r="V2349" s="270" t="e">
        <f>IF(C2349="",NA(),MATCH($B2349&amp;$C2349,'Smelter Look-up'!$J:$J,0))</f>
        <v>#N/A</v>
      </c>
      <c r="W2349" s="271"/>
      <c r="X2349" s="271">
        <f t="shared" ca="1" si="334"/>
        <v>0</v>
      </c>
      <c r="Y2349" s="271"/>
      <c r="Z2349" s="271"/>
      <c r="AB2349" s="273" t="str">
        <f t="shared" si="335"/>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3"/>
        <v/>
      </c>
      <c r="T2350" s="222" t="str">
        <f ca="1">IF(B2350="","",IF(ISERROR(MATCH($J2350,SorP!$B$1:$B$6230,0)),"",INDIRECT("'SorP'!$A$"&amp;MATCH($J2350,SorP!$B$1:$B$6230,0))))</f>
        <v/>
      </c>
      <c r="U2350" s="238"/>
      <c r="V2350" s="270" t="e">
        <f>IF(C2350="",NA(),MATCH($B2350&amp;$C2350,'Smelter Look-up'!$J:$J,0))</f>
        <v>#N/A</v>
      </c>
      <c r="W2350" s="271"/>
      <c r="X2350" s="271">
        <f t="shared" ca="1" si="334"/>
        <v>0</v>
      </c>
      <c r="Y2350" s="271"/>
      <c r="Z2350" s="271"/>
      <c r="AB2350" s="273" t="str">
        <f t="shared" si="335"/>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3"/>
        <v/>
      </c>
      <c r="T2351" s="222" t="str">
        <f ca="1">IF(B2351="","",IF(ISERROR(MATCH($J2351,SorP!$B$1:$B$6230,0)),"",INDIRECT("'SorP'!$A$"&amp;MATCH($J2351,SorP!$B$1:$B$6230,0))))</f>
        <v/>
      </c>
      <c r="U2351" s="238"/>
      <c r="V2351" s="270" t="e">
        <f>IF(C2351="",NA(),MATCH($B2351&amp;$C2351,'Smelter Look-up'!$J:$J,0))</f>
        <v>#N/A</v>
      </c>
      <c r="W2351" s="271"/>
      <c r="X2351" s="271">
        <f t="shared" ca="1" si="334"/>
        <v>0</v>
      </c>
      <c r="Y2351" s="271"/>
      <c r="Z2351" s="271"/>
      <c r="AB2351" s="273" t="str">
        <f t="shared" si="335"/>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3"/>
        <v/>
      </c>
      <c r="T2352" s="222" t="str">
        <f ca="1">IF(B2352="","",IF(ISERROR(MATCH($J2352,SorP!$B$1:$B$6230,0)),"",INDIRECT("'SorP'!$A$"&amp;MATCH($J2352,SorP!$B$1:$B$6230,0))))</f>
        <v/>
      </c>
      <c r="U2352" s="238"/>
      <c r="V2352" s="270" t="e">
        <f>IF(C2352="",NA(),MATCH($B2352&amp;$C2352,'Smelter Look-up'!$J:$J,0))</f>
        <v>#N/A</v>
      </c>
      <c r="W2352" s="271"/>
      <c r="X2352" s="271">
        <f t="shared" ca="1" si="334"/>
        <v>0</v>
      </c>
      <c r="Y2352" s="271"/>
      <c r="Z2352" s="271"/>
      <c r="AB2352" s="273" t="str">
        <f t="shared" si="335"/>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3"/>
        <v/>
      </c>
      <c r="T2353" s="222" t="str">
        <f ca="1">IF(B2353="","",IF(ISERROR(MATCH($J2353,SorP!$B$1:$B$6230,0)),"",INDIRECT("'SorP'!$A$"&amp;MATCH($J2353,SorP!$B$1:$B$6230,0))))</f>
        <v/>
      </c>
      <c r="U2353" s="238"/>
      <c r="V2353" s="270" t="e">
        <f>IF(C2353="",NA(),MATCH($B2353&amp;$C2353,'Smelter Look-up'!$J:$J,0))</f>
        <v>#N/A</v>
      </c>
      <c r="W2353" s="271"/>
      <c r="X2353" s="271">
        <f t="shared" ca="1" si="334"/>
        <v>0</v>
      </c>
      <c r="Y2353" s="271"/>
      <c r="Z2353" s="271"/>
      <c r="AB2353" s="273" t="str">
        <f t="shared" si="335"/>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3"/>
        <v/>
      </c>
      <c r="T2354" s="222" t="str">
        <f ca="1">IF(B2354="","",IF(ISERROR(MATCH($J2354,SorP!$B$1:$B$6230,0)),"",INDIRECT("'SorP'!$A$"&amp;MATCH($J2354,SorP!$B$1:$B$6230,0))))</f>
        <v/>
      </c>
      <c r="U2354" s="238"/>
      <c r="V2354" s="270" t="e">
        <f>IF(C2354="",NA(),MATCH($B2354&amp;$C2354,'Smelter Look-up'!$J:$J,0))</f>
        <v>#N/A</v>
      </c>
      <c r="W2354" s="271"/>
      <c r="X2354" s="271">
        <f t="shared" ca="1" si="334"/>
        <v>0</v>
      </c>
      <c r="Y2354" s="271"/>
      <c r="Z2354" s="271"/>
      <c r="AB2354" s="273" t="str">
        <f t="shared" si="335"/>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6">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7">IF(AND(C2361="Smelter not listed",OR(LEN(D2361)=0,LEN(E2361)=0)),1,0)</f>
        <v>0</v>
      </c>
      <c r="Y2361" s="271"/>
      <c r="Z2361" s="271"/>
      <c r="AB2361" s="273" t="str">
        <f t="shared" ref="AB2361" si="338">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9">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40">IF(AND(C2362="Smelter not listed",OR(LEN(D2362)=0,LEN(E2362)=0)),1,0)</f>
        <v>0</v>
      </c>
      <c r="Y2362" s="271"/>
      <c r="Z2362" s="271"/>
      <c r="AB2362" s="273" t="str">
        <f t="shared" ref="AB2362:AB2393" si="341">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9"/>
        <v/>
      </c>
      <c r="T2363" s="222" t="str">
        <f ca="1">IF(B2363="","",IF(ISERROR(MATCH($J2363,SorP!$B$1:$B$6230,0)),"",INDIRECT("'SorP'!$A$"&amp;MATCH($J2363,SorP!$B$1:$B$6230,0))))</f>
        <v/>
      </c>
      <c r="U2363" s="238"/>
      <c r="V2363" s="270" t="e">
        <f>IF(C2363="",NA(),MATCH($B2363&amp;$C2363,'Smelter Look-up'!$J:$J,0))</f>
        <v>#N/A</v>
      </c>
      <c r="W2363" s="271"/>
      <c r="X2363" s="271">
        <f t="shared" ca="1" si="340"/>
        <v>0</v>
      </c>
      <c r="Y2363" s="271"/>
      <c r="Z2363" s="271"/>
      <c r="AB2363" s="273" t="str">
        <f t="shared" si="341"/>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9"/>
        <v/>
      </c>
      <c r="T2364" s="222" t="str">
        <f ca="1">IF(B2364="","",IF(ISERROR(MATCH($J2364,SorP!$B$1:$B$6230,0)),"",INDIRECT("'SorP'!$A$"&amp;MATCH($J2364,SorP!$B$1:$B$6230,0))))</f>
        <v/>
      </c>
      <c r="U2364" s="238"/>
      <c r="V2364" s="270" t="e">
        <f>IF(C2364="",NA(),MATCH($B2364&amp;$C2364,'Smelter Look-up'!$J:$J,0))</f>
        <v>#N/A</v>
      </c>
      <c r="W2364" s="271"/>
      <c r="X2364" s="271">
        <f t="shared" ca="1" si="340"/>
        <v>0</v>
      </c>
      <c r="Y2364" s="271"/>
      <c r="Z2364" s="271"/>
      <c r="AB2364" s="273" t="str">
        <f t="shared" si="341"/>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9"/>
        <v/>
      </c>
      <c r="T2365" s="222" t="str">
        <f ca="1">IF(B2365="","",IF(ISERROR(MATCH($J2365,SorP!$B$1:$B$6230,0)),"",INDIRECT("'SorP'!$A$"&amp;MATCH($J2365,SorP!$B$1:$B$6230,0))))</f>
        <v/>
      </c>
      <c r="U2365" s="238"/>
      <c r="V2365" s="270" t="e">
        <f>IF(C2365="",NA(),MATCH($B2365&amp;$C2365,'Smelter Look-up'!$J:$J,0))</f>
        <v>#N/A</v>
      </c>
      <c r="W2365" s="271"/>
      <c r="X2365" s="271">
        <f t="shared" ca="1" si="340"/>
        <v>0</v>
      </c>
      <c r="Y2365" s="271"/>
      <c r="Z2365" s="271"/>
      <c r="AB2365" s="273" t="str">
        <f t="shared" si="341"/>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9"/>
        <v/>
      </c>
      <c r="T2366" s="222" t="str">
        <f ca="1">IF(B2366="","",IF(ISERROR(MATCH($J2366,SorP!$B$1:$B$6230,0)),"",INDIRECT("'SorP'!$A$"&amp;MATCH($J2366,SorP!$B$1:$B$6230,0))))</f>
        <v/>
      </c>
      <c r="U2366" s="238"/>
      <c r="V2366" s="270" t="e">
        <f>IF(C2366="",NA(),MATCH($B2366&amp;$C2366,'Smelter Look-up'!$J:$J,0))</f>
        <v>#N/A</v>
      </c>
      <c r="W2366" s="271"/>
      <c r="X2366" s="271">
        <f t="shared" ca="1" si="340"/>
        <v>0</v>
      </c>
      <c r="Y2366" s="271"/>
      <c r="Z2366" s="271"/>
      <c r="AB2366" s="273" t="str">
        <f t="shared" si="341"/>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42">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3">IF(AND(C2394="Smelter not listed",OR(LEN(D2394)=0,LEN(E2394)=0)),1,0)</f>
        <v>0</v>
      </c>
      <c r="Y2394" s="271"/>
      <c r="Z2394" s="271"/>
      <c r="AB2394" s="273" t="str">
        <f t="shared" ref="AB2394:AB2424" si="344">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2"/>
        <v/>
      </c>
      <c r="T2395" s="222" t="str">
        <f ca="1">IF(B2395="","",IF(ISERROR(MATCH($J2395,SorP!$B$1:$B$6230,0)),"",INDIRECT("'SorP'!$A$"&amp;MATCH($J2395,SorP!$B$1:$B$6230,0))))</f>
        <v/>
      </c>
      <c r="U2395" s="238"/>
      <c r="V2395" s="270" t="e">
        <f>IF(C2395="",NA(),MATCH($B2395&amp;$C2395,'Smelter Look-up'!$J:$J,0))</f>
        <v>#N/A</v>
      </c>
      <c r="W2395" s="271"/>
      <c r="X2395" s="271">
        <f t="shared" ca="1" si="343"/>
        <v>0</v>
      </c>
      <c r="Y2395" s="271"/>
      <c r="Z2395" s="271"/>
      <c r="AB2395" s="273" t="str">
        <f t="shared" si="34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2"/>
        <v/>
      </c>
      <c r="T2396" s="222" t="str">
        <f ca="1">IF(B2396="","",IF(ISERROR(MATCH($J2396,SorP!$B$1:$B$6230,0)),"",INDIRECT("'SorP'!$A$"&amp;MATCH($J2396,SorP!$B$1:$B$6230,0))))</f>
        <v/>
      </c>
      <c r="U2396" s="238"/>
      <c r="V2396" s="270" t="e">
        <f>IF(C2396="",NA(),MATCH($B2396&amp;$C2396,'Smelter Look-up'!$J:$J,0))</f>
        <v>#N/A</v>
      </c>
      <c r="W2396" s="271"/>
      <c r="X2396" s="271">
        <f t="shared" ca="1" si="343"/>
        <v>0</v>
      </c>
      <c r="Y2396" s="271"/>
      <c r="Z2396" s="271"/>
      <c r="AB2396" s="273" t="str">
        <f t="shared" si="344"/>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2"/>
        <v/>
      </c>
      <c r="T2397" s="222" t="str">
        <f ca="1">IF(B2397="","",IF(ISERROR(MATCH($J2397,SorP!$B$1:$B$6230,0)),"",INDIRECT("'SorP'!$A$"&amp;MATCH($J2397,SorP!$B$1:$B$6230,0))))</f>
        <v/>
      </c>
      <c r="U2397" s="238"/>
      <c r="V2397" s="270" t="e">
        <f>IF(C2397="",NA(),MATCH($B2397&amp;$C2397,'Smelter Look-up'!$J:$J,0))</f>
        <v>#N/A</v>
      </c>
      <c r="W2397" s="271"/>
      <c r="X2397" s="271">
        <f t="shared" ca="1" si="343"/>
        <v>0</v>
      </c>
      <c r="Y2397" s="271"/>
      <c r="Z2397" s="271"/>
      <c r="AB2397" s="273" t="str">
        <f t="shared" si="344"/>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2"/>
        <v/>
      </c>
      <c r="T2398" s="222" t="str">
        <f ca="1">IF(B2398="","",IF(ISERROR(MATCH($J2398,SorP!$B$1:$B$6230,0)),"",INDIRECT("'SorP'!$A$"&amp;MATCH($J2398,SorP!$B$1:$B$6230,0))))</f>
        <v/>
      </c>
      <c r="U2398" s="238"/>
      <c r="V2398" s="270" t="e">
        <f>IF(C2398="",NA(),MATCH($B2398&amp;$C2398,'Smelter Look-up'!$J:$J,0))</f>
        <v>#N/A</v>
      </c>
      <c r="W2398" s="271"/>
      <c r="X2398" s="271">
        <f t="shared" ca="1" si="343"/>
        <v>0</v>
      </c>
      <c r="Y2398" s="271"/>
      <c r="Z2398" s="271"/>
      <c r="AB2398" s="273" t="str">
        <f t="shared" si="344"/>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2"/>
        <v/>
      </c>
      <c r="T2399" s="222" t="str">
        <f ca="1">IF(B2399="","",IF(ISERROR(MATCH($J2399,SorP!$B$1:$B$6230,0)),"",INDIRECT("'SorP'!$A$"&amp;MATCH($J2399,SorP!$B$1:$B$6230,0))))</f>
        <v/>
      </c>
      <c r="U2399" s="238"/>
      <c r="V2399" s="270" t="e">
        <f>IF(C2399="",NA(),MATCH($B2399&amp;$C2399,'Smelter Look-up'!$J:$J,0))</f>
        <v>#N/A</v>
      </c>
      <c r="W2399" s="271"/>
      <c r="X2399" s="271">
        <f t="shared" ca="1" si="343"/>
        <v>0</v>
      </c>
      <c r="Y2399" s="271"/>
      <c r="Z2399" s="271"/>
      <c r="AB2399" s="273" t="str">
        <f t="shared" si="344"/>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2"/>
        <v/>
      </c>
      <c r="T2400" s="222" t="str">
        <f ca="1">IF(B2400="","",IF(ISERROR(MATCH($J2400,SorP!$B$1:$B$6230,0)),"",INDIRECT("'SorP'!$A$"&amp;MATCH($J2400,SorP!$B$1:$B$6230,0))))</f>
        <v/>
      </c>
      <c r="U2400" s="238"/>
      <c r="V2400" s="270" t="e">
        <f>IF(C2400="",NA(),MATCH($B2400&amp;$C2400,'Smelter Look-up'!$J:$J,0))</f>
        <v>#N/A</v>
      </c>
      <c r="W2400" s="271"/>
      <c r="X2400" s="271">
        <f t="shared" ca="1" si="343"/>
        <v>0</v>
      </c>
      <c r="Y2400" s="271"/>
      <c r="Z2400" s="271"/>
      <c r="AB2400" s="273" t="str">
        <f t="shared" si="344"/>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2"/>
        <v/>
      </c>
      <c r="T2401" s="222" t="str">
        <f ca="1">IF(B2401="","",IF(ISERROR(MATCH($J2401,SorP!$B$1:$B$6230,0)),"",INDIRECT("'SorP'!$A$"&amp;MATCH($J2401,SorP!$B$1:$B$6230,0))))</f>
        <v/>
      </c>
      <c r="U2401" s="238"/>
      <c r="V2401" s="270" t="e">
        <f>IF(C2401="",NA(),MATCH($B2401&amp;$C2401,'Smelter Look-up'!$J:$J,0))</f>
        <v>#N/A</v>
      </c>
      <c r="W2401" s="271"/>
      <c r="X2401" s="271">
        <f t="shared" ca="1" si="343"/>
        <v>0</v>
      </c>
      <c r="Y2401" s="271"/>
      <c r="Z2401" s="271"/>
      <c r="AB2401" s="273" t="str">
        <f t="shared" si="344"/>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2"/>
        <v/>
      </c>
      <c r="T2402" s="222" t="str">
        <f ca="1">IF(B2402="","",IF(ISERROR(MATCH($J2402,SorP!$B$1:$B$6230,0)),"",INDIRECT("'SorP'!$A$"&amp;MATCH($J2402,SorP!$B$1:$B$6230,0))))</f>
        <v/>
      </c>
      <c r="U2402" s="238"/>
      <c r="V2402" s="270" t="e">
        <f>IF(C2402="",NA(),MATCH($B2402&amp;$C2402,'Smelter Look-up'!$J:$J,0))</f>
        <v>#N/A</v>
      </c>
      <c r="W2402" s="271"/>
      <c r="X2402" s="271">
        <f t="shared" ca="1" si="343"/>
        <v>0</v>
      </c>
      <c r="Y2402" s="271"/>
      <c r="Z2402" s="271"/>
      <c r="AB2402" s="273" t="str">
        <f t="shared" si="344"/>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2"/>
        <v/>
      </c>
      <c r="T2403" s="222" t="str">
        <f ca="1">IF(B2403="","",IF(ISERROR(MATCH($J2403,SorP!$B$1:$B$6230,0)),"",INDIRECT("'SorP'!$A$"&amp;MATCH($J2403,SorP!$B$1:$B$6230,0))))</f>
        <v/>
      </c>
      <c r="U2403" s="238"/>
      <c r="V2403" s="270" t="e">
        <f>IF(C2403="",NA(),MATCH($B2403&amp;$C2403,'Smelter Look-up'!$J:$J,0))</f>
        <v>#N/A</v>
      </c>
      <c r="W2403" s="271"/>
      <c r="X2403" s="271">
        <f t="shared" ca="1" si="343"/>
        <v>0</v>
      </c>
      <c r="Y2403" s="271"/>
      <c r="Z2403" s="271"/>
      <c r="AB2403" s="273" t="str">
        <f t="shared" si="344"/>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2"/>
        <v/>
      </c>
      <c r="T2404" s="222" t="str">
        <f ca="1">IF(B2404="","",IF(ISERROR(MATCH($J2404,SorP!$B$1:$B$6230,0)),"",INDIRECT("'SorP'!$A$"&amp;MATCH($J2404,SorP!$B$1:$B$6230,0))))</f>
        <v/>
      </c>
      <c r="U2404" s="238"/>
      <c r="V2404" s="270" t="e">
        <f>IF(C2404="",NA(),MATCH($B2404&amp;$C2404,'Smelter Look-up'!$J:$J,0))</f>
        <v>#N/A</v>
      </c>
      <c r="W2404" s="271"/>
      <c r="X2404" s="271">
        <f t="shared" ca="1" si="343"/>
        <v>0</v>
      </c>
      <c r="Y2404" s="271"/>
      <c r="Z2404" s="271"/>
      <c r="AB2404" s="273" t="str">
        <f t="shared" si="344"/>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2"/>
        <v/>
      </c>
      <c r="T2405" s="222" t="str">
        <f ca="1">IF(B2405="","",IF(ISERROR(MATCH($J2405,SorP!$B$1:$B$6230,0)),"",INDIRECT("'SorP'!$A$"&amp;MATCH($J2405,SorP!$B$1:$B$6230,0))))</f>
        <v/>
      </c>
      <c r="U2405" s="238"/>
      <c r="V2405" s="270" t="e">
        <f>IF(C2405="",NA(),MATCH($B2405&amp;$C2405,'Smelter Look-up'!$J:$J,0))</f>
        <v>#N/A</v>
      </c>
      <c r="W2405" s="271"/>
      <c r="X2405" s="271">
        <f t="shared" ca="1" si="343"/>
        <v>0</v>
      </c>
      <c r="Y2405" s="271"/>
      <c r="Z2405" s="271"/>
      <c r="AB2405" s="273" t="str">
        <f t="shared" si="344"/>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2"/>
        <v/>
      </c>
      <c r="T2406" s="222" t="str">
        <f ca="1">IF(B2406="","",IF(ISERROR(MATCH($J2406,SorP!$B$1:$B$6230,0)),"",INDIRECT("'SorP'!$A$"&amp;MATCH($J2406,SorP!$B$1:$B$6230,0))))</f>
        <v/>
      </c>
      <c r="U2406" s="238"/>
      <c r="V2406" s="270" t="e">
        <f>IF(C2406="",NA(),MATCH($B2406&amp;$C2406,'Smelter Look-up'!$J:$J,0))</f>
        <v>#N/A</v>
      </c>
      <c r="W2406" s="271"/>
      <c r="X2406" s="271">
        <f t="shared" ca="1" si="343"/>
        <v>0</v>
      </c>
      <c r="Y2406" s="271"/>
      <c r="Z2406" s="271"/>
      <c r="AB2406" s="273" t="str">
        <f t="shared" si="344"/>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2"/>
        <v/>
      </c>
      <c r="T2407" s="222" t="str">
        <f ca="1">IF(B2407="","",IF(ISERROR(MATCH($J2407,SorP!$B$1:$B$6230,0)),"",INDIRECT("'SorP'!$A$"&amp;MATCH($J2407,SorP!$B$1:$B$6230,0))))</f>
        <v/>
      </c>
      <c r="U2407" s="238"/>
      <c r="V2407" s="270" t="e">
        <f>IF(C2407="",NA(),MATCH($B2407&amp;$C2407,'Smelter Look-up'!$J:$J,0))</f>
        <v>#N/A</v>
      </c>
      <c r="W2407" s="271"/>
      <c r="X2407" s="271">
        <f t="shared" ca="1" si="343"/>
        <v>0</v>
      </c>
      <c r="Y2407" s="271"/>
      <c r="Z2407" s="271"/>
      <c r="AB2407" s="273" t="str">
        <f t="shared" si="344"/>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2"/>
        <v/>
      </c>
      <c r="T2408" s="222" t="str">
        <f ca="1">IF(B2408="","",IF(ISERROR(MATCH($J2408,SorP!$B$1:$B$6230,0)),"",INDIRECT("'SorP'!$A$"&amp;MATCH($J2408,SorP!$B$1:$B$6230,0))))</f>
        <v/>
      </c>
      <c r="U2408" s="238"/>
      <c r="V2408" s="270" t="e">
        <f>IF(C2408="",NA(),MATCH($B2408&amp;$C2408,'Smelter Look-up'!$J:$J,0))</f>
        <v>#N/A</v>
      </c>
      <c r="W2408" s="271"/>
      <c r="X2408" s="271">
        <f t="shared" ca="1" si="343"/>
        <v>0</v>
      </c>
      <c r="Y2408" s="271"/>
      <c r="Z2408" s="271"/>
      <c r="AB2408" s="273" t="str">
        <f t="shared" si="344"/>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2"/>
        <v/>
      </c>
      <c r="T2412" s="222" t="str">
        <f ca="1">IF(B2412="","",IF(ISERROR(MATCH($J2412,SorP!$B$1:$B$6230,0)),"",INDIRECT("'SorP'!$A$"&amp;MATCH($J2412,SorP!$B$1:$B$6230,0))))</f>
        <v/>
      </c>
      <c r="U2412" s="238"/>
      <c r="V2412" s="270" t="e">
        <f>IF(C2412="",NA(),MATCH($B2412&amp;$C2412,'Smelter Look-up'!$J:$J,0))</f>
        <v>#N/A</v>
      </c>
      <c r="W2412" s="271"/>
      <c r="X2412" s="271">
        <f t="shared" ca="1" si="343"/>
        <v>0</v>
      </c>
      <c r="Y2412" s="271"/>
      <c r="Z2412" s="271"/>
      <c r="AB2412" s="273" t="str">
        <f t="shared" si="344"/>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2"/>
        <v/>
      </c>
      <c r="T2413" s="222" t="str">
        <f ca="1">IF(B2413="","",IF(ISERROR(MATCH($J2413,SorP!$B$1:$B$6230,0)),"",INDIRECT("'SorP'!$A$"&amp;MATCH($J2413,SorP!$B$1:$B$6230,0))))</f>
        <v/>
      </c>
      <c r="U2413" s="238"/>
      <c r="V2413" s="270" t="e">
        <f>IF(C2413="",NA(),MATCH($B2413&amp;$C2413,'Smelter Look-up'!$J:$J,0))</f>
        <v>#N/A</v>
      </c>
      <c r="W2413" s="271"/>
      <c r="X2413" s="271">
        <f t="shared" ca="1" si="343"/>
        <v>0</v>
      </c>
      <c r="Y2413" s="271"/>
      <c r="Z2413" s="271"/>
      <c r="AB2413" s="273" t="str">
        <f t="shared" si="344"/>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2"/>
        <v/>
      </c>
      <c r="T2414" s="222" t="str">
        <f ca="1">IF(B2414="","",IF(ISERROR(MATCH($J2414,SorP!$B$1:$B$6230,0)),"",INDIRECT("'SorP'!$A$"&amp;MATCH($J2414,SorP!$B$1:$B$6230,0))))</f>
        <v/>
      </c>
      <c r="U2414" s="238"/>
      <c r="V2414" s="270" t="e">
        <f>IF(C2414="",NA(),MATCH($B2414&amp;$C2414,'Smelter Look-up'!$J:$J,0))</f>
        <v>#N/A</v>
      </c>
      <c r="W2414" s="271"/>
      <c r="X2414" s="271">
        <f t="shared" ca="1" si="343"/>
        <v>0</v>
      </c>
      <c r="Y2414" s="271"/>
      <c r="Z2414" s="271"/>
      <c r="AB2414" s="273" t="str">
        <f t="shared" si="344"/>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2"/>
        <v/>
      </c>
      <c r="T2415" s="222" t="str">
        <f ca="1">IF(B2415="","",IF(ISERROR(MATCH($J2415,SorP!$B$1:$B$6230,0)),"",INDIRECT("'SorP'!$A$"&amp;MATCH($J2415,SorP!$B$1:$B$6230,0))))</f>
        <v/>
      </c>
      <c r="U2415" s="238"/>
      <c r="V2415" s="270" t="e">
        <f>IF(C2415="",NA(),MATCH($B2415&amp;$C2415,'Smelter Look-up'!$J:$J,0))</f>
        <v>#N/A</v>
      </c>
      <c r="W2415" s="271"/>
      <c r="X2415" s="271">
        <f t="shared" ca="1" si="343"/>
        <v>0</v>
      </c>
      <c r="Y2415" s="271"/>
      <c r="Z2415" s="271"/>
      <c r="AB2415" s="273" t="str">
        <f t="shared" si="344"/>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2"/>
        <v/>
      </c>
      <c r="T2416" s="222" t="str">
        <f ca="1">IF(B2416="","",IF(ISERROR(MATCH($J2416,SorP!$B$1:$B$6230,0)),"",INDIRECT("'SorP'!$A$"&amp;MATCH($J2416,SorP!$B$1:$B$6230,0))))</f>
        <v/>
      </c>
      <c r="U2416" s="238"/>
      <c r="V2416" s="270" t="e">
        <f>IF(C2416="",NA(),MATCH($B2416&amp;$C2416,'Smelter Look-up'!$J:$J,0))</f>
        <v>#N/A</v>
      </c>
      <c r="W2416" s="271"/>
      <c r="X2416" s="271">
        <f t="shared" ca="1" si="343"/>
        <v>0</v>
      </c>
      <c r="Y2416" s="271"/>
      <c r="Z2416" s="271"/>
      <c r="AB2416" s="273" t="str">
        <f t="shared" si="344"/>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2"/>
        <v/>
      </c>
      <c r="T2417" s="222" t="str">
        <f ca="1">IF(B2417="","",IF(ISERROR(MATCH($J2417,SorP!$B$1:$B$6230,0)),"",INDIRECT("'SorP'!$A$"&amp;MATCH($J2417,SorP!$B$1:$B$6230,0))))</f>
        <v/>
      </c>
      <c r="U2417" s="238"/>
      <c r="V2417" s="270" t="e">
        <f>IF(C2417="",NA(),MATCH($B2417&amp;$C2417,'Smelter Look-up'!$J:$J,0))</f>
        <v>#N/A</v>
      </c>
      <c r="W2417" s="271"/>
      <c r="X2417" s="271">
        <f t="shared" ca="1" si="343"/>
        <v>0</v>
      </c>
      <c r="Y2417" s="271"/>
      <c r="Z2417" s="271"/>
      <c r="AB2417" s="273" t="str">
        <f t="shared" si="344"/>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2"/>
        <v/>
      </c>
      <c r="T2418" s="222" t="str">
        <f ca="1">IF(B2418="","",IF(ISERROR(MATCH($J2418,SorP!$B$1:$B$6230,0)),"",INDIRECT("'SorP'!$A$"&amp;MATCH($J2418,SorP!$B$1:$B$6230,0))))</f>
        <v/>
      </c>
      <c r="U2418" s="238"/>
      <c r="V2418" s="270" t="e">
        <f>IF(C2418="",NA(),MATCH($B2418&amp;$C2418,'Smelter Look-up'!$J:$J,0))</f>
        <v>#N/A</v>
      </c>
      <c r="W2418" s="271"/>
      <c r="X2418" s="271">
        <f t="shared" ca="1" si="343"/>
        <v>0</v>
      </c>
      <c r="Y2418" s="271"/>
      <c r="Z2418" s="271"/>
      <c r="AB2418" s="273" t="str">
        <f t="shared" si="344"/>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2"/>
        <v/>
      </c>
      <c r="T2419" s="222" t="str">
        <f ca="1">IF(B2419="","",IF(ISERROR(MATCH($J2419,SorP!$B$1:$B$6230,0)),"",INDIRECT("'SorP'!$A$"&amp;MATCH($J2419,SorP!$B$1:$B$6230,0))))</f>
        <v/>
      </c>
      <c r="U2419" s="238"/>
      <c r="V2419" s="270" t="e">
        <f>IF(C2419="",NA(),MATCH($B2419&amp;$C2419,'Smelter Look-up'!$J:$J,0))</f>
        <v>#N/A</v>
      </c>
      <c r="W2419" s="271"/>
      <c r="X2419" s="271">
        <f t="shared" ca="1" si="343"/>
        <v>0</v>
      </c>
      <c r="Y2419" s="271"/>
      <c r="Z2419" s="271"/>
      <c r="AB2419" s="273" t="str">
        <f t="shared" si="344"/>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2"/>
        <v/>
      </c>
      <c r="T2420" s="222" t="str">
        <f ca="1">IF(B2420="","",IF(ISERROR(MATCH($J2420,SorP!$B$1:$B$6230,0)),"",INDIRECT("'SorP'!$A$"&amp;MATCH($J2420,SorP!$B$1:$B$6230,0))))</f>
        <v/>
      </c>
      <c r="U2420" s="238"/>
      <c r="V2420" s="270" t="e">
        <f>IF(C2420="",NA(),MATCH($B2420&amp;$C2420,'Smelter Look-up'!$J:$J,0))</f>
        <v>#N/A</v>
      </c>
      <c r="W2420" s="271"/>
      <c r="X2420" s="271">
        <f t="shared" ca="1" si="343"/>
        <v>0</v>
      </c>
      <c r="Y2420" s="271"/>
      <c r="Z2420" s="271"/>
      <c r="AB2420" s="273" t="str">
        <f t="shared" si="344"/>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2"/>
        <v/>
      </c>
      <c r="T2421" s="222" t="str">
        <f ca="1">IF(B2421="","",IF(ISERROR(MATCH($J2421,SorP!$B$1:$B$6230,0)),"",INDIRECT("'SorP'!$A$"&amp;MATCH($J2421,SorP!$B$1:$B$6230,0))))</f>
        <v/>
      </c>
      <c r="U2421" s="238"/>
      <c r="V2421" s="270" t="e">
        <f>IF(C2421="",NA(),MATCH($B2421&amp;$C2421,'Smelter Look-up'!$J:$J,0))</f>
        <v>#N/A</v>
      </c>
      <c r="W2421" s="271"/>
      <c r="X2421" s="271">
        <f t="shared" ca="1" si="343"/>
        <v>0</v>
      </c>
      <c r="Y2421" s="271"/>
      <c r="Z2421" s="271"/>
      <c r="AB2421" s="273" t="str">
        <f t="shared" si="344"/>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5">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6">IF(AND(C2425="Smelter not listed",OR(LEN(D2425)=0,LEN(E2425)=0)),1,0)</f>
        <v>0</v>
      </c>
      <c r="Y2425" s="271"/>
      <c r="Z2425" s="271"/>
      <c r="AB2425" s="273" t="str">
        <f t="shared" ref="AB2425" si="347">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8">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9">IF(AND(C2426="Smelter not listed",OR(LEN(D2426)=0,LEN(E2426)=0)),1,0)</f>
        <v>0</v>
      </c>
      <c r="Y2426" s="271"/>
      <c r="Z2426" s="271"/>
      <c r="AB2426" s="273" t="str">
        <f t="shared" ref="AB2426:AB2457" si="350">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8"/>
        <v/>
      </c>
      <c r="T2427" s="222" t="str">
        <f ca="1">IF(B2427="","",IF(ISERROR(MATCH($J2427,SorP!$B$1:$B$6230,0)),"",INDIRECT("'SorP'!$A$"&amp;MATCH($J2427,SorP!$B$1:$B$6230,0))))</f>
        <v/>
      </c>
      <c r="U2427" s="238"/>
      <c r="V2427" s="270" t="e">
        <f>IF(C2427="",NA(),MATCH($B2427&amp;$C2427,'Smelter Look-up'!$J:$J,0))</f>
        <v>#N/A</v>
      </c>
      <c r="W2427" s="271"/>
      <c r="X2427" s="271">
        <f t="shared" ca="1" si="349"/>
        <v>0</v>
      </c>
      <c r="Y2427" s="271"/>
      <c r="Z2427" s="271"/>
      <c r="AB2427" s="273" t="str">
        <f t="shared" si="350"/>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8"/>
        <v/>
      </c>
      <c r="T2428" s="222" t="str">
        <f ca="1">IF(B2428="","",IF(ISERROR(MATCH($J2428,SorP!$B$1:$B$6230,0)),"",INDIRECT("'SorP'!$A$"&amp;MATCH($J2428,SorP!$B$1:$B$6230,0))))</f>
        <v/>
      </c>
      <c r="U2428" s="238"/>
      <c r="V2428" s="270" t="e">
        <f>IF(C2428="",NA(),MATCH($B2428&amp;$C2428,'Smelter Look-up'!$J:$J,0))</f>
        <v>#N/A</v>
      </c>
      <c r="W2428" s="271"/>
      <c r="X2428" s="271">
        <f t="shared" ca="1" si="349"/>
        <v>0</v>
      </c>
      <c r="Y2428" s="271"/>
      <c r="Z2428" s="271"/>
      <c r="AB2428" s="273" t="str">
        <f t="shared" si="350"/>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8"/>
        <v/>
      </c>
      <c r="T2429" s="222" t="str">
        <f ca="1">IF(B2429="","",IF(ISERROR(MATCH($J2429,SorP!$B$1:$B$6230,0)),"",INDIRECT("'SorP'!$A$"&amp;MATCH($J2429,SorP!$B$1:$B$6230,0))))</f>
        <v/>
      </c>
      <c r="U2429" s="238"/>
      <c r="V2429" s="270" t="e">
        <f>IF(C2429="",NA(),MATCH($B2429&amp;$C2429,'Smelter Look-up'!$J:$J,0))</f>
        <v>#N/A</v>
      </c>
      <c r="W2429" s="271"/>
      <c r="X2429" s="271">
        <f t="shared" ca="1" si="349"/>
        <v>0</v>
      </c>
      <c r="Y2429" s="271"/>
      <c r="Z2429" s="271"/>
      <c r="AB2429" s="273" t="str">
        <f t="shared" si="35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8"/>
        <v/>
      </c>
      <c r="T2430" s="222" t="str">
        <f ca="1">IF(B2430="","",IF(ISERROR(MATCH($J2430,SorP!$B$1:$B$6230,0)),"",INDIRECT("'SorP'!$A$"&amp;MATCH($J2430,SorP!$B$1:$B$6230,0))))</f>
        <v/>
      </c>
      <c r="U2430" s="238"/>
      <c r="V2430" s="270" t="e">
        <f>IF(C2430="",NA(),MATCH($B2430&amp;$C2430,'Smelter Look-up'!$J:$J,0))</f>
        <v>#N/A</v>
      </c>
      <c r="W2430" s="271"/>
      <c r="X2430" s="271">
        <f t="shared" ca="1" si="349"/>
        <v>0</v>
      </c>
      <c r="Y2430" s="271"/>
      <c r="Z2430" s="271"/>
      <c r="AB2430" s="273" t="str">
        <f t="shared" si="35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51">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52">IF(AND(C2458="Smelter not listed",OR(LEN(D2458)=0,LEN(E2458)=0)),1,0)</f>
        <v>0</v>
      </c>
      <c r="Y2458" s="271"/>
      <c r="Z2458" s="271"/>
      <c r="AB2458" s="273" t="str">
        <f t="shared" ref="AB2458:AB2488" si="353">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51"/>
        <v/>
      </c>
      <c r="T2459" s="222" t="str">
        <f ca="1">IF(B2459="","",IF(ISERROR(MATCH($J2459,SorP!$B$1:$B$6230,0)),"",INDIRECT("'SorP'!$A$"&amp;MATCH($J2459,SorP!$B$1:$B$6230,0))))</f>
        <v/>
      </c>
      <c r="U2459" s="238"/>
      <c r="V2459" s="270" t="e">
        <f>IF(C2459="",NA(),MATCH($B2459&amp;$C2459,'Smelter Look-up'!$J:$J,0))</f>
        <v>#N/A</v>
      </c>
      <c r="W2459" s="271"/>
      <c r="X2459" s="271">
        <f t="shared" ca="1" si="352"/>
        <v>0</v>
      </c>
      <c r="Y2459" s="271"/>
      <c r="Z2459" s="271"/>
      <c r="AB2459" s="273" t="str">
        <f t="shared" si="353"/>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51"/>
        <v/>
      </c>
      <c r="T2460" s="222" t="str">
        <f ca="1">IF(B2460="","",IF(ISERROR(MATCH($J2460,SorP!$B$1:$B$6230,0)),"",INDIRECT("'SorP'!$A$"&amp;MATCH($J2460,SorP!$B$1:$B$6230,0))))</f>
        <v/>
      </c>
      <c r="U2460" s="238"/>
      <c r="V2460" s="270" t="e">
        <f>IF(C2460="",NA(),MATCH($B2460&amp;$C2460,'Smelter Look-up'!$J:$J,0))</f>
        <v>#N/A</v>
      </c>
      <c r="W2460" s="271"/>
      <c r="X2460" s="271">
        <f t="shared" ca="1" si="352"/>
        <v>0</v>
      </c>
      <c r="Y2460" s="271"/>
      <c r="Z2460" s="271"/>
      <c r="AB2460" s="273" t="str">
        <f t="shared" si="353"/>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51"/>
        <v/>
      </c>
      <c r="T2461" s="222" t="str">
        <f ca="1">IF(B2461="","",IF(ISERROR(MATCH($J2461,SorP!$B$1:$B$6230,0)),"",INDIRECT("'SorP'!$A$"&amp;MATCH($J2461,SorP!$B$1:$B$6230,0))))</f>
        <v/>
      </c>
      <c r="U2461" s="238"/>
      <c r="V2461" s="270" t="e">
        <f>IF(C2461="",NA(),MATCH($B2461&amp;$C2461,'Smelter Look-up'!$J:$J,0))</f>
        <v>#N/A</v>
      </c>
      <c r="W2461" s="271"/>
      <c r="X2461" s="271">
        <f t="shared" ca="1" si="352"/>
        <v>0</v>
      </c>
      <c r="Y2461" s="271"/>
      <c r="Z2461" s="271"/>
      <c r="AB2461" s="273" t="str">
        <f t="shared" si="35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51"/>
        <v/>
      </c>
      <c r="T2462" s="222" t="str">
        <f ca="1">IF(B2462="","",IF(ISERROR(MATCH($J2462,SorP!$B$1:$B$6230,0)),"",INDIRECT("'SorP'!$A$"&amp;MATCH($J2462,SorP!$B$1:$B$6230,0))))</f>
        <v/>
      </c>
      <c r="U2462" s="238"/>
      <c r="V2462" s="270" t="e">
        <f>IF(C2462="",NA(),MATCH($B2462&amp;$C2462,'Smelter Look-up'!$J:$J,0))</f>
        <v>#N/A</v>
      </c>
      <c r="W2462" s="271"/>
      <c r="X2462" s="271">
        <f t="shared" ca="1" si="352"/>
        <v>0</v>
      </c>
      <c r="Y2462" s="271"/>
      <c r="Z2462" s="271"/>
      <c r="AB2462" s="273" t="str">
        <f t="shared" si="35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51"/>
        <v/>
      </c>
      <c r="T2463" s="222" t="str">
        <f ca="1">IF(B2463="","",IF(ISERROR(MATCH($J2463,SorP!$B$1:$B$6230,0)),"",INDIRECT("'SorP'!$A$"&amp;MATCH($J2463,SorP!$B$1:$B$6230,0))))</f>
        <v/>
      </c>
      <c r="U2463" s="238"/>
      <c r="V2463" s="270" t="e">
        <f>IF(C2463="",NA(),MATCH($B2463&amp;$C2463,'Smelter Look-up'!$J:$J,0))</f>
        <v>#N/A</v>
      </c>
      <c r="W2463" s="271"/>
      <c r="X2463" s="271">
        <f t="shared" ca="1" si="352"/>
        <v>0</v>
      </c>
      <c r="Y2463" s="271"/>
      <c r="Z2463" s="271"/>
      <c r="AB2463" s="273" t="str">
        <f t="shared" si="35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51"/>
        <v/>
      </c>
      <c r="T2464" s="222" t="str">
        <f ca="1">IF(B2464="","",IF(ISERROR(MATCH($J2464,SorP!$B$1:$B$6230,0)),"",INDIRECT("'SorP'!$A$"&amp;MATCH($J2464,SorP!$B$1:$B$6230,0))))</f>
        <v/>
      </c>
      <c r="U2464" s="238"/>
      <c r="V2464" s="270" t="e">
        <f>IF(C2464="",NA(),MATCH($B2464&amp;$C2464,'Smelter Look-up'!$J:$J,0))</f>
        <v>#N/A</v>
      </c>
      <c r="W2464" s="271"/>
      <c r="X2464" s="271">
        <f t="shared" ca="1" si="352"/>
        <v>0</v>
      </c>
      <c r="Y2464" s="271"/>
      <c r="Z2464" s="271"/>
      <c r="AB2464" s="273" t="str">
        <f t="shared" si="35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1"/>
        <v/>
      </c>
      <c r="T2465" s="222" t="str">
        <f ca="1">IF(B2465="","",IF(ISERROR(MATCH($J2465,SorP!$B$1:$B$6230,0)),"",INDIRECT("'SorP'!$A$"&amp;MATCH($J2465,SorP!$B$1:$B$6230,0))))</f>
        <v/>
      </c>
      <c r="U2465" s="238"/>
      <c r="V2465" s="270" t="e">
        <f>IF(C2465="",NA(),MATCH($B2465&amp;$C2465,'Smelter Look-up'!$J:$J,0))</f>
        <v>#N/A</v>
      </c>
      <c r="W2465" s="271"/>
      <c r="X2465" s="271">
        <f t="shared" ca="1" si="352"/>
        <v>0</v>
      </c>
      <c r="Y2465" s="271"/>
      <c r="Z2465" s="271"/>
      <c r="AB2465" s="273" t="str">
        <f t="shared" si="35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1"/>
        <v/>
      </c>
      <c r="T2466" s="222" t="str">
        <f ca="1">IF(B2466="","",IF(ISERROR(MATCH($J2466,SorP!$B$1:$B$6230,0)),"",INDIRECT("'SorP'!$A$"&amp;MATCH($J2466,SorP!$B$1:$B$6230,0))))</f>
        <v/>
      </c>
      <c r="U2466" s="238"/>
      <c r="V2466" s="270" t="e">
        <f>IF(C2466="",NA(),MATCH($B2466&amp;$C2466,'Smelter Look-up'!$J:$J,0))</f>
        <v>#N/A</v>
      </c>
      <c r="W2466" s="271"/>
      <c r="X2466" s="271">
        <f t="shared" ca="1" si="352"/>
        <v>0</v>
      </c>
      <c r="Y2466" s="271"/>
      <c r="Z2466" s="271"/>
      <c r="AB2466" s="273" t="str">
        <f t="shared" si="35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1"/>
        <v/>
      </c>
      <c r="T2467" s="222" t="str">
        <f ca="1">IF(B2467="","",IF(ISERROR(MATCH($J2467,SorP!$B$1:$B$6230,0)),"",INDIRECT("'SorP'!$A$"&amp;MATCH($J2467,SorP!$B$1:$B$6230,0))))</f>
        <v/>
      </c>
      <c r="U2467" s="238"/>
      <c r="V2467" s="270" t="e">
        <f>IF(C2467="",NA(),MATCH($B2467&amp;$C2467,'Smelter Look-up'!$J:$J,0))</f>
        <v>#N/A</v>
      </c>
      <c r="W2467" s="271"/>
      <c r="X2467" s="271">
        <f t="shared" ca="1" si="352"/>
        <v>0</v>
      </c>
      <c r="Y2467" s="271"/>
      <c r="Z2467" s="271"/>
      <c r="AB2467" s="273" t="str">
        <f t="shared" si="35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1"/>
        <v/>
      </c>
      <c r="T2468" s="222" t="str">
        <f ca="1">IF(B2468="","",IF(ISERROR(MATCH($J2468,SorP!$B$1:$B$6230,0)),"",INDIRECT("'SorP'!$A$"&amp;MATCH($J2468,SorP!$B$1:$B$6230,0))))</f>
        <v/>
      </c>
      <c r="U2468" s="238"/>
      <c r="V2468" s="270" t="e">
        <f>IF(C2468="",NA(),MATCH($B2468&amp;$C2468,'Smelter Look-up'!$J:$J,0))</f>
        <v>#N/A</v>
      </c>
      <c r="W2468" s="271"/>
      <c r="X2468" s="271">
        <f t="shared" ca="1" si="352"/>
        <v>0</v>
      </c>
      <c r="Y2468" s="271"/>
      <c r="Z2468" s="271"/>
      <c r="AB2468" s="273" t="str">
        <f t="shared" si="35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1"/>
        <v/>
      </c>
      <c r="T2469" s="222" t="str">
        <f ca="1">IF(B2469="","",IF(ISERROR(MATCH($J2469,SorP!$B$1:$B$6230,0)),"",INDIRECT("'SorP'!$A$"&amp;MATCH($J2469,SorP!$B$1:$B$6230,0))))</f>
        <v/>
      </c>
      <c r="U2469" s="238"/>
      <c r="V2469" s="270" t="e">
        <f>IF(C2469="",NA(),MATCH($B2469&amp;$C2469,'Smelter Look-up'!$J:$J,0))</f>
        <v>#N/A</v>
      </c>
      <c r="W2469" s="271"/>
      <c r="X2469" s="271">
        <f t="shared" ca="1" si="352"/>
        <v>0</v>
      </c>
      <c r="Y2469" s="271"/>
      <c r="Z2469" s="271"/>
      <c r="AB2469" s="273" t="str">
        <f t="shared" si="35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1"/>
        <v/>
      </c>
      <c r="T2470" s="222" t="str">
        <f ca="1">IF(B2470="","",IF(ISERROR(MATCH($J2470,SorP!$B$1:$B$6230,0)),"",INDIRECT("'SorP'!$A$"&amp;MATCH($J2470,SorP!$B$1:$B$6230,0))))</f>
        <v/>
      </c>
      <c r="U2470" s="238"/>
      <c r="V2470" s="270" t="e">
        <f>IF(C2470="",NA(),MATCH($B2470&amp;$C2470,'Smelter Look-up'!$J:$J,0))</f>
        <v>#N/A</v>
      </c>
      <c r="W2470" s="271"/>
      <c r="X2470" s="271">
        <f t="shared" ca="1" si="352"/>
        <v>0</v>
      </c>
      <c r="Y2470" s="271"/>
      <c r="Z2470" s="271"/>
      <c r="AB2470" s="273" t="str">
        <f t="shared" si="35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1"/>
        <v/>
      </c>
      <c r="T2471" s="222" t="str">
        <f ca="1">IF(B2471="","",IF(ISERROR(MATCH($J2471,SorP!$B$1:$B$6230,0)),"",INDIRECT("'SorP'!$A$"&amp;MATCH($J2471,SorP!$B$1:$B$6230,0))))</f>
        <v/>
      </c>
      <c r="U2471" s="238"/>
      <c r="V2471" s="270" t="e">
        <f>IF(C2471="",NA(),MATCH($B2471&amp;$C2471,'Smelter Look-up'!$J:$J,0))</f>
        <v>#N/A</v>
      </c>
      <c r="W2471" s="271"/>
      <c r="X2471" s="271">
        <f t="shared" ca="1" si="352"/>
        <v>0</v>
      </c>
      <c r="Y2471" s="271"/>
      <c r="Z2471" s="271"/>
      <c r="AB2471" s="273" t="str">
        <f t="shared" si="35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1"/>
        <v/>
      </c>
      <c r="T2472" s="222" t="str">
        <f ca="1">IF(B2472="","",IF(ISERROR(MATCH($J2472,SorP!$B$1:$B$6230,0)),"",INDIRECT("'SorP'!$A$"&amp;MATCH($J2472,SorP!$B$1:$B$6230,0))))</f>
        <v/>
      </c>
      <c r="U2472" s="238"/>
      <c r="V2472" s="270" t="e">
        <f>IF(C2472="",NA(),MATCH($B2472&amp;$C2472,'Smelter Look-up'!$J:$J,0))</f>
        <v>#N/A</v>
      </c>
      <c r="W2472" s="271"/>
      <c r="X2472" s="271">
        <f t="shared" ca="1" si="352"/>
        <v>0</v>
      </c>
      <c r="Y2472" s="271"/>
      <c r="Z2472" s="271"/>
      <c r="AB2472" s="273" t="str">
        <f t="shared" si="35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1"/>
        <v/>
      </c>
      <c r="T2473" s="222" t="str">
        <f ca="1">IF(B2473="","",IF(ISERROR(MATCH($J2473,SorP!$B$1:$B$6230,0)),"",INDIRECT("'SorP'!$A$"&amp;MATCH($J2473,SorP!$B$1:$B$6230,0))))</f>
        <v/>
      </c>
      <c r="U2473" s="238"/>
      <c r="V2473" s="270" t="e">
        <f>IF(C2473="",NA(),MATCH($B2473&amp;$C2473,'Smelter Look-up'!$J:$J,0))</f>
        <v>#N/A</v>
      </c>
      <c r="W2473" s="271"/>
      <c r="X2473" s="271">
        <f t="shared" ca="1" si="352"/>
        <v>0</v>
      </c>
      <c r="Y2473" s="271"/>
      <c r="Z2473" s="271"/>
      <c r="AB2473" s="273" t="str">
        <f t="shared" si="35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1"/>
        <v/>
      </c>
      <c r="T2474" s="222" t="str">
        <f ca="1">IF(B2474="","",IF(ISERROR(MATCH($J2474,SorP!$B$1:$B$6230,0)),"",INDIRECT("'SorP'!$A$"&amp;MATCH($J2474,SorP!$B$1:$B$6230,0))))</f>
        <v/>
      </c>
      <c r="U2474" s="238"/>
      <c r="V2474" s="270" t="e">
        <f>IF(C2474="",NA(),MATCH($B2474&amp;$C2474,'Smelter Look-up'!$J:$J,0))</f>
        <v>#N/A</v>
      </c>
      <c r="W2474" s="271"/>
      <c r="X2474" s="271">
        <f t="shared" ca="1" si="352"/>
        <v>0</v>
      </c>
      <c r="Y2474" s="271"/>
      <c r="Z2474" s="271"/>
      <c r="AB2474" s="273" t="str">
        <f t="shared" si="35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51"/>
        <v/>
      </c>
      <c r="T2475" s="222" t="str">
        <f ca="1">IF(B2475="","",IF(ISERROR(MATCH($J2475,SorP!$B$1:$B$6230,0)),"",INDIRECT("'SorP'!$A$"&amp;MATCH($J2475,SorP!$B$1:$B$6230,0))))</f>
        <v/>
      </c>
      <c r="U2475" s="238"/>
      <c r="V2475" s="270" t="e">
        <f>IF(C2475="",NA(),MATCH($B2475&amp;$C2475,'Smelter Look-up'!$J:$J,0))</f>
        <v>#N/A</v>
      </c>
      <c r="W2475" s="271"/>
      <c r="X2475" s="271">
        <f t="shared" ca="1" si="352"/>
        <v>0</v>
      </c>
      <c r="Y2475" s="271"/>
      <c r="Z2475" s="271"/>
      <c r="AB2475" s="273" t="str">
        <f t="shared" si="35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51"/>
        <v/>
      </c>
      <c r="T2476" s="222" t="str">
        <f ca="1">IF(B2476="","",IF(ISERROR(MATCH($J2476,SorP!$B$1:$B$6230,0)),"",INDIRECT("'SorP'!$A$"&amp;MATCH($J2476,SorP!$B$1:$B$6230,0))))</f>
        <v/>
      </c>
      <c r="U2476" s="238"/>
      <c r="V2476" s="270" t="e">
        <f>IF(C2476="",NA(),MATCH($B2476&amp;$C2476,'Smelter Look-up'!$J:$J,0))</f>
        <v>#N/A</v>
      </c>
      <c r="W2476" s="271"/>
      <c r="X2476" s="271">
        <f t="shared" ca="1" si="352"/>
        <v>0</v>
      </c>
      <c r="Y2476" s="271"/>
      <c r="Z2476" s="271"/>
      <c r="AB2476" s="273" t="str">
        <f t="shared" si="35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51"/>
        <v/>
      </c>
      <c r="T2477" s="222" t="str">
        <f ca="1">IF(B2477="","",IF(ISERROR(MATCH($J2477,SorP!$B$1:$B$6230,0)),"",INDIRECT("'SorP'!$A$"&amp;MATCH($J2477,SorP!$B$1:$B$6230,0))))</f>
        <v/>
      </c>
      <c r="U2477" s="238"/>
      <c r="V2477" s="270" t="e">
        <f>IF(C2477="",NA(),MATCH($B2477&amp;$C2477,'Smelter Look-up'!$J:$J,0))</f>
        <v>#N/A</v>
      </c>
      <c r="W2477" s="271"/>
      <c r="X2477" s="271">
        <f t="shared" ca="1" si="352"/>
        <v>0</v>
      </c>
      <c r="Y2477" s="271"/>
      <c r="Z2477" s="271"/>
      <c r="AB2477" s="273" t="str">
        <f t="shared" si="35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51"/>
        <v/>
      </c>
      <c r="T2478" s="222" t="str">
        <f ca="1">IF(B2478="","",IF(ISERROR(MATCH($J2478,SorP!$B$1:$B$6230,0)),"",INDIRECT("'SorP'!$A$"&amp;MATCH($J2478,SorP!$B$1:$B$6230,0))))</f>
        <v/>
      </c>
      <c r="U2478" s="238"/>
      <c r="V2478" s="270" t="e">
        <f>IF(C2478="",NA(),MATCH($B2478&amp;$C2478,'Smelter Look-up'!$J:$J,0))</f>
        <v>#N/A</v>
      </c>
      <c r="W2478" s="271"/>
      <c r="X2478" s="271">
        <f t="shared" ca="1" si="352"/>
        <v>0</v>
      </c>
      <c r="Y2478" s="271"/>
      <c r="Z2478" s="271"/>
      <c r="AB2478" s="273" t="str">
        <f t="shared" si="35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1"/>
        <v/>
      </c>
      <c r="T2479" s="222" t="str">
        <f ca="1">IF(B2479="","",IF(ISERROR(MATCH($J2479,SorP!$B$1:$B$6230,0)),"",INDIRECT("'SorP'!$A$"&amp;MATCH($J2479,SorP!$B$1:$B$6230,0))))</f>
        <v/>
      </c>
      <c r="U2479" s="238"/>
      <c r="V2479" s="270" t="e">
        <f>IF(C2479="",NA(),MATCH($B2479&amp;$C2479,'Smelter Look-up'!$J:$J,0))</f>
        <v>#N/A</v>
      </c>
      <c r="W2479" s="271"/>
      <c r="X2479" s="271">
        <f t="shared" ca="1" si="352"/>
        <v>0</v>
      </c>
      <c r="Y2479" s="271"/>
      <c r="Z2479" s="271"/>
      <c r="AB2479" s="273" t="str">
        <f t="shared" si="35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1"/>
        <v/>
      </c>
      <c r="T2480" s="222" t="str">
        <f ca="1">IF(B2480="","",IF(ISERROR(MATCH($J2480,SorP!$B$1:$B$6230,0)),"",INDIRECT("'SorP'!$A$"&amp;MATCH($J2480,SorP!$B$1:$B$6230,0))))</f>
        <v/>
      </c>
      <c r="U2480" s="238"/>
      <c r="V2480" s="270" t="e">
        <f>IF(C2480="",NA(),MATCH($B2480&amp;$C2480,'Smelter Look-up'!$J:$J,0))</f>
        <v>#N/A</v>
      </c>
      <c r="W2480" s="271"/>
      <c r="X2480" s="271">
        <f t="shared" ca="1" si="352"/>
        <v>0</v>
      </c>
      <c r="Y2480" s="271"/>
      <c r="Z2480" s="271"/>
      <c r="AB2480" s="273" t="str">
        <f t="shared" si="35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1"/>
        <v/>
      </c>
      <c r="T2481" s="222" t="str">
        <f ca="1">IF(B2481="","",IF(ISERROR(MATCH($J2481,SorP!$B$1:$B$6230,0)),"",INDIRECT("'SorP'!$A$"&amp;MATCH($J2481,SorP!$B$1:$B$6230,0))))</f>
        <v/>
      </c>
      <c r="U2481" s="238"/>
      <c r="V2481" s="270" t="e">
        <f>IF(C2481="",NA(),MATCH($B2481&amp;$C2481,'Smelter Look-up'!$J:$J,0))</f>
        <v>#N/A</v>
      </c>
      <c r="W2481" s="271"/>
      <c r="X2481" s="271">
        <f t="shared" ca="1" si="352"/>
        <v>0</v>
      </c>
      <c r="Y2481" s="271"/>
      <c r="Z2481" s="271"/>
      <c r="AB2481" s="273" t="str">
        <f t="shared" si="35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1"/>
        <v/>
      </c>
      <c r="T2482" s="222" t="str">
        <f ca="1">IF(B2482="","",IF(ISERROR(MATCH($J2482,SorP!$B$1:$B$6230,0)),"",INDIRECT("'SorP'!$A$"&amp;MATCH($J2482,SorP!$B$1:$B$6230,0))))</f>
        <v/>
      </c>
      <c r="U2482" s="238"/>
      <c r="V2482" s="270" t="e">
        <f>IF(C2482="",NA(),MATCH($B2482&amp;$C2482,'Smelter Look-up'!$J:$J,0))</f>
        <v>#N/A</v>
      </c>
      <c r="W2482" s="271"/>
      <c r="X2482" s="271">
        <f t="shared" ca="1" si="352"/>
        <v>0</v>
      </c>
      <c r="Y2482" s="271"/>
      <c r="Z2482" s="271"/>
      <c r="AB2482" s="273" t="str">
        <f t="shared" si="35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1"/>
        <v/>
      </c>
      <c r="T2483" s="222" t="str">
        <f ca="1">IF(B2483="","",IF(ISERROR(MATCH($J2483,SorP!$B$1:$B$6230,0)),"",INDIRECT("'SorP'!$A$"&amp;MATCH($J2483,SorP!$B$1:$B$6230,0))))</f>
        <v/>
      </c>
      <c r="U2483" s="238"/>
      <c r="V2483" s="270" t="e">
        <f>IF(C2483="",NA(),MATCH($B2483&amp;$C2483,'Smelter Look-up'!$J:$J,0))</f>
        <v>#N/A</v>
      </c>
      <c r="W2483" s="271"/>
      <c r="X2483" s="271">
        <f t="shared" ca="1" si="352"/>
        <v>0</v>
      </c>
      <c r="Y2483" s="271"/>
      <c r="Z2483" s="271"/>
      <c r="AB2483" s="273" t="str">
        <f t="shared" si="35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1"/>
        <v/>
      </c>
      <c r="T2484" s="222" t="str">
        <f ca="1">IF(B2484="","",IF(ISERROR(MATCH($J2484,SorP!$B$1:$B$6230,0)),"",INDIRECT("'SorP'!$A$"&amp;MATCH($J2484,SorP!$B$1:$B$6230,0))))</f>
        <v/>
      </c>
      <c r="U2484" s="238"/>
      <c r="V2484" s="270" t="e">
        <f>IF(C2484="",NA(),MATCH($B2484&amp;$C2484,'Smelter Look-up'!$J:$J,0))</f>
        <v>#N/A</v>
      </c>
      <c r="W2484" s="271"/>
      <c r="X2484" s="271">
        <f t="shared" ca="1" si="352"/>
        <v>0</v>
      </c>
      <c r="Y2484" s="271"/>
      <c r="Z2484" s="271"/>
      <c r="AB2484" s="273" t="str">
        <f t="shared" si="35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1"/>
        <v/>
      </c>
      <c r="T2485" s="222" t="str">
        <f ca="1">IF(B2485="","",IF(ISERROR(MATCH($J2485,SorP!$B$1:$B$6230,0)),"",INDIRECT("'SorP'!$A$"&amp;MATCH($J2485,SorP!$B$1:$B$6230,0))))</f>
        <v/>
      </c>
      <c r="U2485" s="238"/>
      <c r="V2485" s="270" t="e">
        <f>IF(C2485="",NA(),MATCH($B2485&amp;$C2485,'Smelter Look-up'!$J:$J,0))</f>
        <v>#N/A</v>
      </c>
      <c r="W2485" s="271"/>
      <c r="X2485" s="271">
        <f t="shared" ca="1" si="352"/>
        <v>0</v>
      </c>
      <c r="Y2485" s="271"/>
      <c r="Z2485" s="271"/>
      <c r="AB2485" s="273" t="str">
        <f t="shared" si="35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1"/>
        <v/>
      </c>
      <c r="T2486" s="222" t="str">
        <f ca="1">IF(B2486="","",IF(ISERROR(MATCH($J2486,SorP!$B$1:$B$6230,0)),"",INDIRECT("'SorP'!$A$"&amp;MATCH($J2486,SorP!$B$1:$B$6230,0))))</f>
        <v/>
      </c>
      <c r="U2486" s="238"/>
      <c r="V2486" s="270" t="e">
        <f>IF(C2486="",NA(),MATCH($B2486&amp;$C2486,'Smelter Look-up'!$J:$J,0))</f>
        <v>#N/A</v>
      </c>
      <c r="W2486" s="271"/>
      <c r="X2486" s="271">
        <f t="shared" ca="1" si="352"/>
        <v>0</v>
      </c>
      <c r="Y2486" s="271"/>
      <c r="Z2486" s="271"/>
      <c r="AB2486" s="273" t="str">
        <f t="shared" si="35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1"/>
        <v/>
      </c>
      <c r="T2487" s="222" t="str">
        <f ca="1">IF(B2487="","",IF(ISERROR(MATCH($J2487,SorP!$B$1:$B$6230,0)),"",INDIRECT("'SorP'!$A$"&amp;MATCH($J2487,SorP!$B$1:$B$6230,0))))</f>
        <v/>
      </c>
      <c r="U2487" s="238"/>
      <c r="V2487" s="270" t="e">
        <f>IF(C2487="",NA(),MATCH($B2487&amp;$C2487,'Smelter Look-up'!$J:$J,0))</f>
        <v>#N/A</v>
      </c>
      <c r="W2487" s="271"/>
      <c r="X2487" s="271">
        <f t="shared" ca="1" si="352"/>
        <v>0</v>
      </c>
      <c r="Y2487" s="271"/>
      <c r="Z2487" s="271"/>
      <c r="AB2487" s="273" t="str">
        <f t="shared" si="35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1"/>
        <v/>
      </c>
      <c r="T2488" s="222" t="str">
        <f ca="1">IF(B2488="","",IF(ISERROR(MATCH($J2488,SorP!$B$1:$B$6230,0)),"",INDIRECT("'SorP'!$A$"&amp;MATCH($J2488,SorP!$B$1:$B$6230,0))))</f>
        <v/>
      </c>
      <c r="U2488" s="238"/>
      <c r="V2488" s="270" t="e">
        <f>IF(C2488="",NA(),MATCH($B2488&amp;$C2488,'Smelter Look-up'!$J:$J,0))</f>
        <v>#N/A</v>
      </c>
      <c r="W2488" s="271"/>
      <c r="X2488" s="271">
        <f t="shared" ca="1" si="352"/>
        <v>0</v>
      </c>
      <c r="Y2488" s="271"/>
      <c r="Z2488" s="271"/>
      <c r="AB2488" s="273" t="str">
        <f t="shared" si="35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4">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52"/>
        <v>0</v>
      </c>
      <c r="Y2489" s="271"/>
      <c r="Z2489" s="271"/>
      <c r="AB2489" s="273" t="str">
        <f t="shared" ref="AB2489" si="355">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52"/>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6">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7">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7"/>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7"/>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7"/>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7"/>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7"/>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7"/>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7"/>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7"/>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7"/>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7"/>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7"/>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33:B2502">
    <cfRule type="expression" dxfId="71" priority="72" stopIfTrue="1">
      <formula>IF(B33="",TRUE)</formula>
    </cfRule>
    <cfRule type="expression" dxfId="70" priority="83" stopIfTrue="1">
      <formula>IF(AND(COUNTIF(MetalSmelter,B33&amp;C33)=0,LEN(C33)&gt;0),TRUE,FALSE)</formula>
    </cfRule>
  </conditionalFormatting>
  <conditionalFormatting sqref="D33:D2502">
    <cfRule type="expression" dxfId="69" priority="66" stopIfTrue="1">
      <formula>IF(AND(LEN($C33)&gt;0,($C33&lt;&gt;"Smelter Not Listed")),1,0)</formula>
    </cfRule>
    <cfRule type="expression" dxfId="68" priority="91" stopIfTrue="1">
      <formula>IF(AND(D33="",$C33=$X$4),TRUE)</formula>
    </cfRule>
    <cfRule type="expression" dxfId="67" priority="92" stopIfTrue="1">
      <formula>IF(FIND("!",D33),TRUE)</formula>
    </cfRule>
  </conditionalFormatting>
  <conditionalFormatting sqref="G33:G2502">
    <cfRule type="expression" dxfId="66" priority="93" stopIfTrue="1">
      <formula>IF(FIND("Enter smelter details",G33),TRUE)</formula>
    </cfRule>
  </conditionalFormatting>
  <conditionalFormatting sqref="R5:R2503 E33:E2502">
    <cfRule type="expression" dxfId="65" priority="79" stopIfTrue="1">
      <formula>IF(AND(E5="",$C5=$X$4),TRUE)</formula>
    </cfRule>
    <cfRule type="expression" dxfId="64" priority="80" stopIfTrue="1">
      <formula>IF(FIND("!",E5),TRUE)</formula>
    </cfRule>
  </conditionalFormatting>
  <conditionalFormatting sqref="F33:F2502">
    <cfRule type="expression" dxfId="63" priority="70" stopIfTrue="1">
      <formula>IF(AND(LEN($A33)&gt;0,$A33&lt;&gt;$F33),TRUE,FALSE)</formula>
    </cfRule>
  </conditionalFormatting>
  <conditionalFormatting sqref="C33:C2502">
    <cfRule type="expression" dxfId="62" priority="69" stopIfTrue="1">
      <formula>IF(AND(B33&lt;&gt;"",C33=""),TRUE)</formula>
    </cfRule>
  </conditionalFormatting>
  <conditionalFormatting sqref="B21:B26">
    <cfRule type="expression" dxfId="61" priority="29" stopIfTrue="1">
      <formula>IF(B21="",TRUE)</formula>
    </cfRule>
    <cfRule type="expression" dxfId="60" priority="32" stopIfTrue="1">
      <formula>IF(AND(COUNTIF(MetalSmelter,B21&amp;C21)=0,LEN(C21)&gt;0),TRUE,FALSE)</formula>
    </cfRule>
  </conditionalFormatting>
  <conditionalFormatting sqref="D21:D32">
    <cfRule type="expression" dxfId="59" priority="26" stopIfTrue="1">
      <formula>IF(AND(LEN($C21)&gt;0,($C21&lt;&gt;"Smelter Not Listed")),1,0)</formula>
    </cfRule>
    <cfRule type="expression" dxfId="58" priority="33" stopIfTrue="1">
      <formula>IF(AND(D21="",$C21=$X$4),TRUE)</formula>
    </cfRule>
    <cfRule type="expression" dxfId="57" priority="34" stopIfTrue="1">
      <formula>IF(FIND("!",D21),TRUE)</formula>
    </cfRule>
  </conditionalFormatting>
  <conditionalFormatting sqref="E21:E32">
    <cfRule type="expression" dxfId="56" priority="30" stopIfTrue="1">
      <formula>IF(AND(E21="",$C21=$X$4),TRUE)</formula>
    </cfRule>
    <cfRule type="expression" dxfId="55" priority="31" stopIfTrue="1">
      <formula>IF(FIND("!",E21),TRUE)</formula>
    </cfRule>
  </conditionalFormatting>
  <conditionalFormatting sqref="F21:F26">
    <cfRule type="expression" dxfId="54" priority="28" stopIfTrue="1">
      <formula>IF(AND(LEN($A21)&gt;0,$A21&lt;&gt;$F21),TRUE,FALSE)</formula>
    </cfRule>
  </conditionalFormatting>
  <conditionalFormatting sqref="C21:C26">
    <cfRule type="expression" dxfId="53" priority="27" stopIfTrue="1">
      <formula>IF(AND(B21&lt;&gt;"",C21=""),TRUE)</formula>
    </cfRule>
  </conditionalFormatting>
  <conditionalFormatting sqref="B5:B19 B32">
    <cfRule type="expression" dxfId="52" priority="19" stopIfTrue="1">
      <formula>IF(B5="",TRUE)</formula>
    </cfRule>
    <cfRule type="expression" dxfId="51" priority="22" stopIfTrue="1">
      <formula>IF(AND(COUNTIF(MetalSmelter,B5&amp;C5)=0,LEN(C5)&gt;0),TRUE,FALSE)</formula>
    </cfRule>
  </conditionalFormatting>
  <conditionalFormatting sqref="D5:D19">
    <cfRule type="expression" dxfId="50" priority="16" stopIfTrue="1">
      <formula>IF(AND(LEN($C5)&gt;0,($C5&lt;&gt;"Smelter Not Listed")),1,0)</formula>
    </cfRule>
    <cfRule type="expression" dxfId="49" priority="23" stopIfTrue="1">
      <formula>IF(AND(D5="",$C5=$X$4),TRUE)</formula>
    </cfRule>
    <cfRule type="expression" dxfId="48" priority="24" stopIfTrue="1">
      <formula>IF(FIND("!",D5),TRUE)</formula>
    </cfRule>
  </conditionalFormatting>
  <conditionalFormatting sqref="G5:G19 G21:G26 G32">
    <cfRule type="expression" dxfId="47" priority="25" stopIfTrue="1">
      <formula>IF(FIND("Enter smelter details",G5),TRUE)</formula>
    </cfRule>
  </conditionalFormatting>
  <conditionalFormatting sqref="E5:E19">
    <cfRule type="expression" dxfId="46" priority="20" stopIfTrue="1">
      <formula>IF(AND(E5="",$C5=$X$4),TRUE)</formula>
    </cfRule>
    <cfRule type="expression" dxfId="45" priority="21" stopIfTrue="1">
      <formula>IF(FIND("!",E5),TRUE)</formula>
    </cfRule>
  </conditionalFormatting>
  <conditionalFormatting sqref="F5:F19 F32">
    <cfRule type="expression" dxfId="44" priority="18" stopIfTrue="1">
      <formula>IF(AND(LEN($A5)&gt;0,$A5&lt;&gt;$F5),TRUE,FALSE)</formula>
    </cfRule>
  </conditionalFormatting>
  <conditionalFormatting sqref="C5:C19 C32">
    <cfRule type="expression" dxfId="43" priority="17" stopIfTrue="1">
      <formula>IF(AND(B5&lt;&gt;"",C5=""),TRUE)</formula>
    </cfRule>
  </conditionalFormatting>
  <conditionalFormatting sqref="B20">
    <cfRule type="expression" dxfId="42" priority="9" stopIfTrue="1">
      <formula>IF(B20="",TRUE)</formula>
    </cfRule>
    <cfRule type="expression" dxfId="41" priority="12" stopIfTrue="1">
      <formula>IF(AND(COUNTIF(MetalSmelter,B20&amp;C20)=0,LEN(C20)&gt;0),TRUE,FALSE)</formula>
    </cfRule>
  </conditionalFormatting>
  <conditionalFormatting sqref="D20">
    <cfRule type="expression" dxfId="40" priority="6" stopIfTrue="1">
      <formula>IF(AND(LEN($C20)&gt;0,($C20&lt;&gt;"Smelter Not Listed")),1,0)</formula>
    </cfRule>
    <cfRule type="expression" dxfId="39" priority="13" stopIfTrue="1">
      <formula>IF(AND(D20="",$C20=$X$4),TRUE)</formula>
    </cfRule>
    <cfRule type="expression" dxfId="38" priority="14" stopIfTrue="1">
      <formula>IF(FIND("!",D20),TRUE)</formula>
    </cfRule>
  </conditionalFormatting>
  <conditionalFormatting sqref="G20">
    <cfRule type="expression" dxfId="37" priority="15" stopIfTrue="1">
      <formula>IF(FIND("Enter smelter details",G20),TRUE)</formula>
    </cfRule>
  </conditionalFormatting>
  <conditionalFormatting sqref="E20">
    <cfRule type="expression" dxfId="36" priority="10" stopIfTrue="1">
      <formula>IF(AND(E20="",$C20=$X$4),TRUE)</formula>
    </cfRule>
    <cfRule type="expression" dxfId="35" priority="11" stopIfTrue="1">
      <formula>IF(FIND("!",E20),TRUE)</formula>
    </cfRule>
  </conditionalFormatting>
  <conditionalFormatting sqref="F20">
    <cfRule type="expression" dxfId="34" priority="8" stopIfTrue="1">
      <formula>IF(AND(LEN($A20)&gt;0,$A20&lt;&gt;$F20),TRUE,FALSE)</formula>
    </cfRule>
  </conditionalFormatting>
  <conditionalFormatting sqref="C20">
    <cfRule type="expression" dxfId="33" priority="7" stopIfTrue="1">
      <formula>IF(AND(B20&lt;&gt;"",C20=""),TRUE)</formula>
    </cfRule>
  </conditionalFormatting>
  <conditionalFormatting sqref="B27:B31">
    <cfRule type="expression" dxfId="32" priority="3" stopIfTrue="1">
      <formula>IF(B27="",TRUE)</formula>
    </cfRule>
    <cfRule type="expression" dxfId="31" priority="4" stopIfTrue="1">
      <formula>IF(AND(COUNTIF(MetalSmelter,B27&amp;C27)=0,LEN(C27)&gt;0),TRUE,FALSE)</formula>
    </cfRule>
  </conditionalFormatting>
  <conditionalFormatting sqref="G27:G31">
    <cfRule type="expression" dxfId="30" priority="5" stopIfTrue="1">
      <formula>IF(FIND("Enter smelter details",G27),TRUE)</formula>
    </cfRule>
  </conditionalFormatting>
  <conditionalFormatting sqref="F27:F31">
    <cfRule type="expression" dxfId="29" priority="2" stopIfTrue="1">
      <formula>IF(AND(LEN($A27)&gt;0,$A27&lt;&gt;$F27),TRUE,FALSE)</formula>
    </cfRule>
  </conditionalFormatting>
  <conditionalFormatting sqref="C27:C31">
    <cfRule type="expression" dxfId="28" priority="1" stopIfTrue="1">
      <formula>IF(AND(B27&lt;&gt;"",C27=""),TRUE)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Rogers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Radio Frequency Solutions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Michal Werbecki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Michal.Werbecki@Rogerscorporation.com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860-779-4765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Depaola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Tony.Depaola@rogerscorp.com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44412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http://www.rogerscorp.com/customer-support/index.aspx</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List'!AB$5:AB$2502,"Tantalum?*")&gt;0),0,1)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List'!AB$5:AB$2502,"Gold?*")&gt;0),0,1)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List'!AB$5:AB$2502,"Tungsten?*")&gt;0),0,1)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6">
      <c r="A2" s="29"/>
      <c r="B2" s="147"/>
      <c r="C2" s="147"/>
      <c r="D2"/>
      <c r="E2" s="30"/>
    </row>
    <row r="3" spans="1:6">
      <c r="A3" s="29"/>
      <c r="B3" s="147"/>
      <c r="C3" s="147"/>
      <c r="D3" s="147"/>
      <c r="E3" s="30"/>
    </row>
    <row r="4" spans="1:6" ht="15.75" customHeight="1">
      <c r="A4" s="29"/>
      <c r="B4" s="455" t="s">
        <v>898</v>
      </c>
      <c r="C4" s="455"/>
      <c r="D4" s="455"/>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8" t="str">
        <f ca="1">OFFSET(L!$C$1,MATCH("General"&amp;"Cpy",L!$A:$A,0)-1,SL,,)</f>
        <v>© 2021 Responsible Minerals Initiative. All rights reserved.</v>
      </c>
      <c r="C1001" s="458"/>
      <c r="D1001" s="458"/>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2021-08-04T12:33:33Z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